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N31" i="3"/>
  <c r="N32"/>
  <c r="N33"/>
  <c r="N3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6"/>
  <c r="N5"/>
  <c r="M31"/>
  <c r="M32"/>
  <c r="M33"/>
  <c r="M3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5"/>
  <c r="L31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 l="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3"/>
  <c r="J32"/>
  <c r="J31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<sst xmlns="http://schemas.openxmlformats.org/spreadsheetml/2006/main" count="82" uniqueCount="31">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</sst>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P5" sqref="P5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7"/>
      <c r="B1" s="57"/>
      <c r="C1" s="57"/>
      <c r="D1" s="57"/>
      <c r="E1" s="27"/>
      <c r="J1" s="23"/>
      <c r="K1" s="23"/>
      <c r="L1" s="23"/>
    </row>
    <row r="2" spans="1:17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3" t="s">
        <v>0</v>
      </c>
      <c r="B4" s="44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45" t="s">
        <v>15</v>
      </c>
      <c r="B5" s="46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12410.08888044</v>
      </c>
      <c r="G5" s="2">
        <f>以美元计价!G5*6.4316</f>
        <v>12413.72827716</v>
      </c>
      <c r="H5" s="2">
        <f>以美元计价!H5*6.4228</f>
        <v>15148.378687319999</v>
      </c>
      <c r="I5" s="2">
        <f>以美元计价!I5*6.4741</f>
        <v>13861.279225369999</v>
      </c>
      <c r="J5" s="2">
        <f>以美元计价!J5*6.4772</f>
        <v>13546.943971799999</v>
      </c>
      <c r="K5" s="2">
        <f>以美元计价!K5*6.4854</f>
        <v>14734.031095800001</v>
      </c>
      <c r="L5" s="2">
        <f>以美元计价!L5*6.4192</f>
        <v>11951.07783552</v>
      </c>
      <c r="M5" s="2">
        <f>以美元计价!M5*6.3953</f>
        <v>15092.60806043</v>
      </c>
      <c r="N5" s="2">
        <f>以美元计价!N5*6.37</f>
        <v>17815.243355000002</v>
      </c>
      <c r="O5" s="7">
        <f>SUM(C5:N5)</f>
        <v>165235.10623351001</v>
      </c>
      <c r="P5" s="12"/>
      <c r="Q5" s="31"/>
    </row>
    <row r="6" spans="1:17">
      <c r="A6" s="45" t="s">
        <v>1</v>
      </c>
      <c r="B6" s="46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>
        <f>以美元计价!I6*6.4741</f>
        <v>613.35299695000003</v>
      </c>
      <c r="J6" s="2">
        <f>以美元计价!J6*6.4772</f>
        <v>508.42846171999997</v>
      </c>
      <c r="K6" s="2">
        <f>以美元计价!K6*6.4854</f>
        <v>420.56651628000003</v>
      </c>
      <c r="L6" s="2">
        <f>以美元计价!L6*6.4192</f>
        <v>507.05838527999998</v>
      </c>
      <c r="M6" s="2">
        <f>以美元计价!M6*6.3953</f>
        <v>698.01118131999999</v>
      </c>
      <c r="N6" s="2">
        <f>以美元计价!N6*6.37</f>
        <v>456.99972500000007</v>
      </c>
      <c r="O6" s="7">
        <f>SUM(C6:N6)</f>
        <v>7635.9180975999989</v>
      </c>
      <c r="P6" s="12"/>
      <c r="Q6" s="31"/>
    </row>
    <row r="7" spans="1:17">
      <c r="A7" s="45" t="s">
        <v>2</v>
      </c>
      <c r="B7" s="46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11510.22542948</v>
      </c>
      <c r="G7" s="2">
        <f>以美元计价!G7*6.4316</f>
        <v>11645.485877200001</v>
      </c>
      <c r="H7" s="2">
        <f>以美元计价!H7*6.4228</f>
        <v>14652.941879159998</v>
      </c>
      <c r="I7" s="2">
        <f>以美元计价!I7*6.4741</f>
        <v>13247.926228419999</v>
      </c>
      <c r="J7" s="2">
        <f>以美元计价!J7*6.4772</f>
        <v>13038.515510079998</v>
      </c>
      <c r="K7" s="2">
        <f>以美元计价!K7*6.4854</f>
        <v>14313.464579520001</v>
      </c>
      <c r="L7" s="2">
        <f>以美元计价!L7*6.4192</f>
        <v>11444.019450240001</v>
      </c>
      <c r="M7" s="2">
        <f>以美元计价!M7*6.3953</f>
        <v>14394.59687911</v>
      </c>
      <c r="N7" s="2">
        <f>以美元计价!N7*6.37</f>
        <v>17358.243630000001</v>
      </c>
      <c r="O7" s="7">
        <f>SUM(C7:N7)</f>
        <v>157599.18813590999</v>
      </c>
      <c r="P7" s="12"/>
    </row>
    <row r="8" spans="1:17">
      <c r="A8" s="45" t="s">
        <v>3</v>
      </c>
      <c r="B8" s="46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>
        <f>以美元计价!I8*6.4741</f>
        <v>10964.41339951</v>
      </c>
      <c r="J8" s="2">
        <f>以美元计价!J8*6.4772</f>
        <v>10943.000754839999</v>
      </c>
      <c r="K8" s="2">
        <f>以美元计价!K8*6.4854</f>
        <v>12259.867857840001</v>
      </c>
      <c r="L8" s="2">
        <f>以美元计价!L8*6.4192</f>
        <v>9920.0474489600001</v>
      </c>
      <c r="M8" s="2">
        <f>以美元计价!M8*6.3953</f>
        <v>12005.789888490001</v>
      </c>
      <c r="N8" s="2">
        <f>以美元计价!N8*6.37</f>
        <v>14207.586211</v>
      </c>
      <c r="O8" s="7">
        <f t="shared" ref="O8:O27" si="0">SUM(C8:N8)</f>
        <v>131552.94449488001</v>
      </c>
      <c r="P8" s="12"/>
    </row>
    <row r="9" spans="1:17">
      <c r="A9" s="47" t="s">
        <v>4</v>
      </c>
      <c r="B9" s="48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>
        <f>以美元计价!I9*6.4741</f>
        <v>9918.0913694499995</v>
      </c>
      <c r="J9" s="2">
        <f>以美元计价!J9*6.4772</f>
        <v>9925.0835137599988</v>
      </c>
      <c r="K9" s="2">
        <f>以美元计价!K9*6.4854</f>
        <v>11151.139438800001</v>
      </c>
      <c r="L9" s="2">
        <f>以美元计价!L9*6.4192</f>
        <v>9035.5336844800004</v>
      </c>
      <c r="M9" s="2">
        <f>以美元计价!M9*6.3953</f>
        <v>10895.112381719999</v>
      </c>
      <c r="N9" s="2">
        <f>以美元计价!N9*6.37</f>
        <v>12624.743768</v>
      </c>
      <c r="O9" s="7">
        <f t="shared" si="0"/>
        <v>118521.61335573001</v>
      </c>
      <c r="P9" s="12"/>
    </row>
    <row r="10" spans="1:17">
      <c r="A10" s="47" t="s">
        <v>5</v>
      </c>
      <c r="B10" s="48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>
        <f>以美元计价!I10*6.4741</f>
        <v>758.38966960999994</v>
      </c>
      <c r="J10" s="2">
        <f>以美元计价!J10*6.4772</f>
        <v>756.85693368</v>
      </c>
      <c r="K10" s="2">
        <f>以美元计价!K10*6.4854</f>
        <v>834.51922164000007</v>
      </c>
      <c r="L10" s="2">
        <f>以美元计价!L10*6.4192</f>
        <v>689.41501887999993</v>
      </c>
      <c r="M10" s="2">
        <f>以美元计价!M10*6.3953</f>
        <v>867.86907025999983</v>
      </c>
      <c r="N10" s="2">
        <f>以美元计价!N10*6.37</f>
        <v>1117.763647</v>
      </c>
      <c r="O10" s="7">
        <f t="shared" si="0"/>
        <v>9566.8491195499992</v>
      </c>
      <c r="P10" s="12"/>
    </row>
    <row r="11" spans="1:17">
      <c r="A11" s="49" t="s">
        <v>6</v>
      </c>
      <c r="B11" s="50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>
        <f>以美元计价!I11*6.4741</f>
        <v>287.93236044999998</v>
      </c>
      <c r="J11" s="2">
        <f>以美元计价!J11*6.4772</f>
        <v>261.0603074</v>
      </c>
      <c r="K11" s="2">
        <f>以美元计价!K11*6.4854</f>
        <v>274.20919739999999</v>
      </c>
      <c r="L11" s="2">
        <f>以美元计价!L11*6.4192</f>
        <v>195.0987456</v>
      </c>
      <c r="M11" s="2">
        <f>以美元计价!M11*6.3953</f>
        <v>242.80843651000001</v>
      </c>
      <c r="N11" s="2">
        <f>以美元计价!N11*6.37</f>
        <v>465.07879600000001</v>
      </c>
      <c r="O11" s="7">
        <f t="shared" si="0"/>
        <v>3464.4820196000001</v>
      </c>
      <c r="P11" s="12"/>
    </row>
    <row r="12" spans="1:17">
      <c r="A12" s="51" t="s">
        <v>7</v>
      </c>
      <c r="B12" s="52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2052.7568922800001</v>
      </c>
      <c r="G12" s="2">
        <f>以美元计价!G12*6.4316</f>
        <v>1759.9893315200002</v>
      </c>
      <c r="H12" s="2">
        <f>以美元计价!H12*6.4228</f>
        <v>2408.0432410799999</v>
      </c>
      <c r="I12" s="2">
        <f>以美元计价!I12*6.4741</f>
        <v>2283.5128289099998</v>
      </c>
      <c r="J12" s="2">
        <f>以美元计价!J12*6.4772</f>
        <v>2095.5147552399999</v>
      </c>
      <c r="K12" s="2">
        <f>以美元计价!K12*6.4854</f>
        <v>2053.59672168</v>
      </c>
      <c r="L12" s="2">
        <f>以美元计价!L12*6.4192</f>
        <v>1523.9720012800001</v>
      </c>
      <c r="M12" s="2">
        <f>以美元计价!M12*6.3953</f>
        <v>2388.8069906199999</v>
      </c>
      <c r="N12" s="2">
        <f>以美元计价!N12*6.37</f>
        <v>3150.6574190000001</v>
      </c>
      <c r="O12" s="7">
        <f t="shared" si="0"/>
        <v>26046.243641029996</v>
      </c>
      <c r="P12" s="12"/>
      <c r="Q12" s="32"/>
    </row>
    <row r="13" spans="1:17">
      <c r="A13" s="53" t="s">
        <v>8</v>
      </c>
      <c r="B13" s="54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>
        <f>以美元计价!I13*6.4741</f>
        <v>1106.56223574</v>
      </c>
      <c r="J13" s="2">
        <f>以美元计价!J13*6.4772</f>
        <v>958.39306852000004</v>
      </c>
      <c r="K13" s="2">
        <f>以美元计价!K13*6.4854</f>
        <v>911.67991668000002</v>
      </c>
      <c r="L13" s="2">
        <f>以美元计价!L13*6.4192</f>
        <v>586.74761792000004</v>
      </c>
      <c r="M13" s="2">
        <f>以美元计价!M13*6.3953</f>
        <v>893.18422577999991</v>
      </c>
      <c r="N13" s="2">
        <f>以美元计价!N13*6.37</f>
        <v>1363.5921389999999</v>
      </c>
      <c r="O13" s="7">
        <f t="shared" si="0"/>
        <v>11330.488724999999</v>
      </c>
      <c r="P13" s="12"/>
      <c r="Q13" s="32"/>
    </row>
    <row r="14" spans="1:17">
      <c r="A14" s="53" t="s">
        <v>9</v>
      </c>
      <c r="B14" s="54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785.01182128000005</v>
      </c>
      <c r="G14" s="2">
        <f>以美元计价!G14*6.4316</f>
        <v>771.32892479999998</v>
      </c>
      <c r="H14" s="2">
        <f>以美元计价!H14*6.4228</f>
        <v>861.30518735999999</v>
      </c>
      <c r="I14" s="2">
        <f>以美元计价!I14*6.4741</f>
        <v>855.13020368000002</v>
      </c>
      <c r="J14" s="2">
        <f>以美元计价!J14*6.4772</f>
        <v>906.67651283999999</v>
      </c>
      <c r="K14" s="2">
        <f>以美元计价!K14*6.4854</f>
        <v>882.0727685999999</v>
      </c>
      <c r="L14" s="2">
        <f>以美元计价!L14*6.4192</f>
        <v>772.87745727999993</v>
      </c>
      <c r="M14" s="2">
        <f>以美元计价!M14*6.3953</f>
        <v>1254.48158304</v>
      </c>
      <c r="N14" s="2">
        <f>以美元计价!N14*6.37</f>
        <v>1464.833734</v>
      </c>
      <c r="O14" s="7">
        <f t="shared" si="0"/>
        <v>11467.89092061</v>
      </c>
      <c r="P14" s="12"/>
    </row>
    <row r="15" spans="1:17">
      <c r="A15" s="55" t="s">
        <v>12</v>
      </c>
      <c r="B15" s="56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12264.970206000002</v>
      </c>
      <c r="G15" s="2">
        <f>以美元计价!G15*6.4316</f>
        <v>10932.119174760001</v>
      </c>
      <c r="H15" s="2">
        <f>以美元计价!H15*6.4228</f>
        <v>13731.821155400001</v>
      </c>
      <c r="I15" s="2">
        <f>以美元计价!I15*6.4741</f>
        <v>13242.524886790001</v>
      </c>
      <c r="J15" s="2">
        <f>以美元计价!J15*6.4772</f>
        <v>12663.043885039999</v>
      </c>
      <c r="K15" s="2">
        <f>以美元计价!K15*6.4854</f>
        <v>13378.655132280001</v>
      </c>
      <c r="L15" s="2">
        <f>以美元计价!L15*6.4192</f>
        <v>10889.1906624</v>
      </c>
      <c r="M15" s="2">
        <f>以美元计价!M15*6.3953</f>
        <v>13483.913193939999</v>
      </c>
      <c r="N15" s="2">
        <f>以美元计价!N15*6.37</f>
        <v>14886.609100999998</v>
      </c>
      <c r="O15" s="7">
        <f>SUM(C15:N15)</f>
        <v>147999.26811894</v>
      </c>
      <c r="P15" s="12"/>
    </row>
    <row r="16" spans="1:17">
      <c r="A16" s="55" t="s">
        <v>1</v>
      </c>
      <c r="B16" s="56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>
        <f>以美元计价!I16*6.4741</f>
        <v>831.70690988000001</v>
      </c>
      <c r="J16" s="2">
        <f>以美元计价!J16*6.4772</f>
        <v>793.96934651999993</v>
      </c>
      <c r="K16" s="2">
        <f>以美元计价!K16*6.4854</f>
        <v>802.42232850000005</v>
      </c>
      <c r="L16" s="2">
        <f>以美元计价!L16*6.4192</f>
        <v>618.38464512000007</v>
      </c>
      <c r="M16" s="2">
        <f>以美元计价!M16*6.3953</f>
        <v>827.8946080799999</v>
      </c>
      <c r="N16" s="2">
        <f>以美元计价!N16*6.37</f>
        <v>819.40494999999999</v>
      </c>
      <c r="O16" s="7">
        <f>SUM(C16:N16)</f>
        <v>10196.312216549999</v>
      </c>
      <c r="P16" s="12"/>
    </row>
    <row r="17" spans="1:16">
      <c r="A17" s="55" t="s">
        <v>2</v>
      </c>
      <c r="B17" s="56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11583.432568440003</v>
      </c>
      <c r="G17" s="2">
        <f>以美元计价!G17*6.4316</f>
        <v>10239.195956080001</v>
      </c>
      <c r="H17" s="2">
        <f>以美元计价!H17*6.4228</f>
        <v>12267.55506508</v>
      </c>
      <c r="I17" s="2">
        <f>以美元计价!I17*6.4741</f>
        <v>12410.817976910001</v>
      </c>
      <c r="J17" s="2">
        <f>以美元计价!J17*6.4772</f>
        <v>11869.074538520001</v>
      </c>
      <c r="K17" s="2">
        <f>以美元计价!K17*6.4854</f>
        <v>12576.23280378</v>
      </c>
      <c r="L17" s="2">
        <f>以美元计价!L17*6.4192</f>
        <v>10270.80601728</v>
      </c>
      <c r="M17" s="2">
        <f>以美元计价!M17*6.3953</f>
        <v>12656.018585859998</v>
      </c>
      <c r="N17" s="2">
        <f>以美元计价!N17*6.37</f>
        <v>14067.204150999998</v>
      </c>
      <c r="O17" s="7">
        <f t="shared" si="0"/>
        <v>137802.95590239001</v>
      </c>
      <c r="P17" s="12"/>
    </row>
    <row r="18" spans="1:16">
      <c r="A18" s="51" t="s">
        <v>3</v>
      </c>
      <c r="B18" s="52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>
        <f>以美元计价!I18*6.4741</f>
        <v>10813.054120790001</v>
      </c>
      <c r="J18" s="2">
        <f>以美元计价!J18*6.4772</f>
        <v>10293.50341116</v>
      </c>
      <c r="K18" s="2">
        <f>以美元计价!K18*6.4854</f>
        <v>10929.47624928</v>
      </c>
      <c r="L18" s="2">
        <f>以美元计价!L18*6.4192</f>
        <v>8889.2433260800008</v>
      </c>
      <c r="M18" s="2">
        <f>以美元计价!M18*6.3953</f>
        <v>10691.40289082</v>
      </c>
      <c r="N18" s="2">
        <f>以美元计价!N18*6.37</f>
        <v>11841.962496</v>
      </c>
      <c r="O18" s="7">
        <f t="shared" si="0"/>
        <v>117121.87559571999</v>
      </c>
      <c r="P18" s="12"/>
    </row>
    <row r="19" spans="1:16">
      <c r="A19" s="53" t="s">
        <v>4</v>
      </c>
      <c r="B19" s="54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>
        <f>以美元计价!I19*6.4741</f>
        <v>8922.3521301000001</v>
      </c>
      <c r="J19" s="2">
        <f>以美元计价!J19*6.4772</f>
        <v>8433.51389776</v>
      </c>
      <c r="K19" s="2">
        <f>以美元计价!K19*6.4854</f>
        <v>8843.6872990800002</v>
      </c>
      <c r="L19" s="2">
        <f>以美元计价!L19*6.4192</f>
        <v>7596.4254329599999</v>
      </c>
      <c r="M19" s="2">
        <f>以美元计价!M19*6.3953</f>
        <v>8941.0738733500002</v>
      </c>
      <c r="N19" s="2">
        <f>以美元计价!N19*6.37</f>
        <v>9743.542445000001</v>
      </c>
      <c r="O19" s="7">
        <f t="shared" si="0"/>
        <v>96844.17720025999</v>
      </c>
      <c r="P19" s="12"/>
    </row>
    <row r="20" spans="1:16">
      <c r="A20" s="53" t="s">
        <v>5</v>
      </c>
      <c r="B20" s="54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>
        <f>以美元计价!I20*6.4741</f>
        <v>1192.8101959400001</v>
      </c>
      <c r="J20" s="2">
        <f>以美元计价!J20*6.4772</f>
        <v>1215.9556879199999</v>
      </c>
      <c r="K20" s="2">
        <f>以美元计价!K20*6.4854</f>
        <v>1316.4421617</v>
      </c>
      <c r="L20" s="2">
        <f>以美元计价!L20*6.4192</f>
        <v>972.39582208000013</v>
      </c>
      <c r="M20" s="2">
        <f>以美元计价!M20*6.3953</f>
        <v>1259.3298599699999</v>
      </c>
      <c r="N20" s="2">
        <f>以美元计价!N20*6.37</f>
        <v>1627.2037600000001</v>
      </c>
      <c r="O20" s="7">
        <f t="shared" si="0"/>
        <v>14129.54687339</v>
      </c>
      <c r="P20" s="12"/>
    </row>
    <row r="21" spans="1:16">
      <c r="A21" s="53" t="s">
        <v>6</v>
      </c>
      <c r="B21" s="54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>
        <f>以美元计价!I21*6.4741</f>
        <v>697.89179475000003</v>
      </c>
      <c r="J21" s="2">
        <f>以美元计价!J21*6.4772</f>
        <v>644.0338254799999</v>
      </c>
      <c r="K21" s="2">
        <f>以美元计价!K21*6.4854</f>
        <v>769.3467885</v>
      </c>
      <c r="L21" s="2">
        <f>以美元计价!L21*6.4192</f>
        <v>320.42207104000005</v>
      </c>
      <c r="M21" s="2">
        <f>以美元计价!M21*6.3953</f>
        <v>490.99915750000002</v>
      </c>
      <c r="N21" s="2">
        <f>以美元计价!N21*6.37</f>
        <v>471.21629100000001</v>
      </c>
      <c r="O21" s="7">
        <f t="shared" si="0"/>
        <v>6148.1515220700003</v>
      </c>
      <c r="P21" s="12"/>
    </row>
    <row r="22" spans="1:16">
      <c r="A22" s="58" t="s">
        <v>7</v>
      </c>
      <c r="B22" s="59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1635.5412738</v>
      </c>
      <c r="G22" s="2">
        <f>以美元计价!G22*6.4316</f>
        <v>1455.0137932400003</v>
      </c>
      <c r="H22" s="2">
        <f>以美元计价!H22*6.4228</f>
        <v>1976.7290989999997</v>
      </c>
      <c r="I22" s="2">
        <f>以美元计价!I22*6.4741</f>
        <v>1597.7638561200001</v>
      </c>
      <c r="J22" s="2">
        <f>以美元计价!J22*6.4772</f>
        <v>1575.57112736</v>
      </c>
      <c r="K22" s="2">
        <f>以美元计价!K22*6.4854</f>
        <v>1646.7565545</v>
      </c>
      <c r="L22" s="2">
        <f>以美元计价!L22*6.4192</f>
        <v>1381.5626912</v>
      </c>
      <c r="M22" s="2">
        <f>以美元计价!M22*6.3953</f>
        <v>1964.61569504</v>
      </c>
      <c r="N22" s="2">
        <f>以美元计价!N22*6.37</f>
        <v>2225.2416550000003</v>
      </c>
      <c r="O22" s="7">
        <f>SUM(C22:N22)</f>
        <v>20681.080306670003</v>
      </c>
      <c r="P22" s="12"/>
    </row>
    <row r="23" spans="1:16">
      <c r="A23" s="60" t="s">
        <v>8</v>
      </c>
      <c r="B23" s="61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>
        <f>以美元计价!I23*6.4741</f>
        <v>473.42244696000006</v>
      </c>
      <c r="J23" s="2">
        <f>以美元计价!J23*6.4772</f>
        <v>474.13103999999998</v>
      </c>
      <c r="K23" s="2">
        <f>以美元计价!K23*6.4854</f>
        <v>532.19386961999999</v>
      </c>
      <c r="L23" s="2">
        <f>以美元计价!L23*6.4192</f>
        <v>394.85269504000001</v>
      </c>
      <c r="M23" s="2">
        <f>以美元计价!M23*6.3953</f>
        <v>731.95039888999997</v>
      </c>
      <c r="N23" s="2">
        <f>以美元计价!N23*6.37</f>
        <v>682.48180000000002</v>
      </c>
      <c r="O23" s="7">
        <f t="shared" si="0"/>
        <v>6443.0497116699989</v>
      </c>
      <c r="P23" s="12"/>
    </row>
    <row r="24" spans="1:16">
      <c r="A24" s="60" t="s">
        <v>9</v>
      </c>
      <c r="B24" s="61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618.62751428000001</v>
      </c>
      <c r="G24" s="2">
        <f>以美元计价!G24*6.4316</f>
        <v>590.37135668000008</v>
      </c>
      <c r="H24" s="2">
        <f>以美元计价!H24*6.4228</f>
        <v>901.11562859999992</v>
      </c>
      <c r="I24" s="2">
        <f>以美元计价!I24*6.4741</f>
        <v>868.27845336999997</v>
      </c>
      <c r="J24" s="2">
        <f>以美元计价!J24*6.4772</f>
        <v>851.15460216000008</v>
      </c>
      <c r="K24" s="2">
        <f>以美元计价!K24*6.4854</f>
        <v>806.73187680000001</v>
      </c>
      <c r="L24" s="2">
        <f>以美元计价!L24*6.4192</f>
        <v>710.25751935999995</v>
      </c>
      <c r="M24" s="2">
        <f>以美元计价!M24*6.3953</f>
        <v>809.93980333000002</v>
      </c>
      <c r="N24" s="2">
        <f>以美元计价!N24*6.37</f>
        <v>1076.9325839999999</v>
      </c>
      <c r="O24" s="7">
        <f t="shared" si="0"/>
        <v>10231.35419459</v>
      </c>
      <c r="P24" s="12"/>
    </row>
    <row r="25" spans="1:16">
      <c r="A25" s="39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1774.1447645600003</v>
      </c>
      <c r="G25" s="2">
        <f>以美元计价!G25*6.4316</f>
        <v>2914.7760367600004</v>
      </c>
      <c r="H25" s="2">
        <f>以美元计价!H25*6.4228</f>
        <v>3267.0323667599996</v>
      </c>
      <c r="I25" s="2">
        <f>以美元计价!I25*6.4741</f>
        <v>2380.6385719300001</v>
      </c>
      <c r="J25" s="2">
        <f>以美元计价!J25*6.4772</f>
        <v>2062.5134212399998</v>
      </c>
      <c r="K25" s="2">
        <f>以美元计价!K25*6.4854</f>
        <v>2280.6492785999999</v>
      </c>
      <c r="L25" s="2">
        <f>以美元计价!L25*6.4192</f>
        <v>1912.3066406400001</v>
      </c>
      <c r="M25" s="2">
        <f>以美元计价!M25*6.3953</f>
        <v>3067.0694855399997</v>
      </c>
      <c r="N25" s="2">
        <f>以美元计价!N25*6.37</f>
        <v>2944.498102</v>
      </c>
      <c r="O25" s="7">
        <f t="shared" si="0"/>
        <v>30230.865162910006</v>
      </c>
      <c r="P25" s="12"/>
    </row>
    <row r="26" spans="1:16">
      <c r="A26" s="39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1607.4774722</v>
      </c>
      <c r="G26" s="2">
        <f>以美元计价!G26*6.4316</f>
        <v>1550.2104774800002</v>
      </c>
      <c r="H26" s="2">
        <f>以美元计价!H26*6.4228</f>
        <v>2306.9053363199996</v>
      </c>
      <c r="I26" s="2">
        <f>以美元计价!I26*6.4741</f>
        <v>2029.4918042599998</v>
      </c>
      <c r="J26" s="2">
        <f>以美元计价!J26*6.4772</f>
        <v>2247.3629934399996</v>
      </c>
      <c r="K26" s="2">
        <f>以美元计价!K26*6.4854</f>
        <v>2027.2134659400001</v>
      </c>
      <c r="L26" s="2">
        <f>以美元计价!L26*6.4192</f>
        <v>1663.9015744000001</v>
      </c>
      <c r="M26" s="2">
        <f>以美元计价!M26*6.3953</f>
        <v>1697.70401236</v>
      </c>
      <c r="N26" s="2">
        <f>以美元计价!N26*6.37</f>
        <v>2231.951176</v>
      </c>
      <c r="O26" s="7">
        <f t="shared" si="0"/>
        <v>22794.992918159998</v>
      </c>
      <c r="P26" s="12"/>
    </row>
    <row r="27" spans="1:16">
      <c r="A27" s="39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166.66729236</v>
      </c>
      <c r="G27" s="2">
        <f>以美元计价!G27*6.4316</f>
        <v>1364.5655592800001</v>
      </c>
      <c r="H27" s="2">
        <f>以美元计价!H27*6.4228</f>
        <v>960.12703044</v>
      </c>
      <c r="I27" s="2">
        <f>以美元计价!I27*6.4741</f>
        <v>351.14676767000003</v>
      </c>
      <c r="J27" s="2">
        <f>以美元计价!J27*6.4772</f>
        <v>-184.84957219999998</v>
      </c>
      <c r="K27" s="2">
        <f>以美元计价!K27*6.4854</f>
        <v>253.43581266000001</v>
      </c>
      <c r="L27" s="2">
        <f>以美元计价!L27*6.4192</f>
        <v>248.40506624000002</v>
      </c>
      <c r="M27" s="2">
        <f>以美元计价!M27*6.3953</f>
        <v>1369.36547318</v>
      </c>
      <c r="N27" s="2">
        <f>以美元计价!N27*6.37</f>
        <v>712.5469260000001</v>
      </c>
      <c r="O27" s="7">
        <f t="shared" si="0"/>
        <v>7435.8722447500013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-322.19122112000002</v>
      </c>
      <c r="G28" s="2">
        <f>以美元计价!G28*6.4316</f>
        <v>-175.66629080000001</v>
      </c>
      <c r="H28" s="2">
        <f>以美元计价!H28*6.4228</f>
        <v>-62.015987679999995</v>
      </c>
      <c r="I28" s="2">
        <f>以美元计价!I28*6.4741</f>
        <v>-326.77048635</v>
      </c>
      <c r="J28" s="2">
        <f>以美元计价!J28*6.4772</f>
        <v>-176.59956256000001</v>
      </c>
      <c r="K28" s="2">
        <f>以美元计价!K28*6.4854</f>
        <v>-333.71144532000005</v>
      </c>
      <c r="L28" s="2">
        <f>以美元计价!L28*6.4192</f>
        <v>-277.58546560000002</v>
      </c>
      <c r="M28" s="2">
        <f>以美元计价!M28*6.3953</f>
        <v>-358.22313654999999</v>
      </c>
      <c r="N28" s="2">
        <f>以美元计价!N28*6.37</f>
        <v>-333.74786900000004</v>
      </c>
      <c r="O28" s="7">
        <f>SUM(C28:N28)</f>
        <v>-2813.7203226800002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-90.6694222</v>
      </c>
      <c r="G29" s="2">
        <f>以美元计价!G29*6.4316</f>
        <v>0.28877884000000004</v>
      </c>
      <c r="H29" s="2">
        <f>以美元计价!H29*6.4228</f>
        <v>-77.09736436</v>
      </c>
      <c r="I29" s="2">
        <f>以美元计价!I29*6.4741</f>
        <v>-130.89400121</v>
      </c>
      <c r="J29" s="2">
        <f>以美元计价!J29*6.4772</f>
        <v>-85.408359199999992</v>
      </c>
      <c r="K29" s="2">
        <f>以美元计价!K29*6.4854</f>
        <v>-238.49085690000001</v>
      </c>
      <c r="L29" s="2">
        <f>以美元计价!L29*6.4192</f>
        <v>-157.9700928</v>
      </c>
      <c r="M29" s="2">
        <f>以美元计价!M29*6.3953</f>
        <v>-41.261836070000001</v>
      </c>
      <c r="N29" s="2">
        <f>以美元计价!N29*6.37</f>
        <v>-441.39577300000002</v>
      </c>
      <c r="O29" s="7">
        <f>SUM(C29:N29)</f>
        <v>-1537.48754605</v>
      </c>
      <c r="P29" s="12"/>
    </row>
    <row r="30" spans="1:16" s="13" customFormat="1" ht="12" customHeight="1">
      <c r="A30" s="40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9282.3682796800003</v>
      </c>
      <c r="G30" s="2">
        <f>以美元计价!G30*6.3682</f>
        <v>9869.9343532399998</v>
      </c>
      <c r="H30" s="2">
        <f>以美元计价!H30*6.4601</f>
        <v>10683.181713769998</v>
      </c>
      <c r="I30" s="2">
        <f>以美元计价!I30*6.4602</f>
        <v>10717.1455599</v>
      </c>
      <c r="J30" s="2">
        <f>以美元计价!J30*6.4679</f>
        <v>10410.876720960001</v>
      </c>
      <c r="K30" s="2">
        <f>以美元计价!K30*6.4604</f>
        <v>10002.092062239999</v>
      </c>
      <c r="L30" s="2">
        <f>以美元计价!L30*6.3907</f>
        <v>9794.0155203300001</v>
      </c>
      <c r="M30" s="2">
        <f>以美元计价!M30*6.3794</f>
        <v>10205.93126028</v>
      </c>
      <c r="N30" s="2">
        <f>以美元计价!N30*6.3757</f>
        <v>10188.494201290001</v>
      </c>
      <c r="O30" s="10" t="s">
        <v>20</v>
      </c>
      <c r="P30" s="12"/>
    </row>
    <row r="31" spans="1:16" s="13" customFormat="1">
      <c r="A31" s="40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6735.5247747200001</v>
      </c>
      <c r="G31" s="2">
        <f>以美元计价!G31*6.3682</f>
        <v>6778.3751251800004</v>
      </c>
      <c r="H31" s="2">
        <f>以美元计价!H31*6.4601</f>
        <v>7653.8676930899992</v>
      </c>
      <c r="I31" s="2">
        <f>以美元计价!I31*6.4602</f>
        <v>7857.9056152799994</v>
      </c>
      <c r="J31" s="2">
        <f>以美元计价!J31*6.4679</f>
        <v>8521.1529651199999</v>
      </c>
      <c r="K31" s="2">
        <f>以美元计价!K31*6.4604</f>
        <v>8131.3850441599998</v>
      </c>
      <c r="L31" s="2">
        <f>以美元计价!L31*6.3907</f>
        <v>8190.7531313199997</v>
      </c>
      <c r="M31" s="2">
        <f>以美元计价!M31*6.3794</f>
        <v>8021.574303020001</v>
      </c>
      <c r="N31" s="2">
        <f>以美元计价!N31*6.3757</f>
        <v>8210.1361686700002</v>
      </c>
      <c r="O31" s="10" t="s">
        <v>20</v>
      </c>
      <c r="P31" s="12"/>
    </row>
    <row r="32" spans="1:16" s="13" customFormat="1">
      <c r="A32" s="40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2546.8435049600002</v>
      </c>
      <c r="G32" s="2">
        <f>以美元计价!G32*6.3682</f>
        <v>3091.5592280599999</v>
      </c>
      <c r="H32" s="2">
        <f>以美元计价!H32*6.4601</f>
        <v>3029.3140206799999</v>
      </c>
      <c r="I32" s="2">
        <f>以美元计价!I32*6.4602</f>
        <v>2859.2399446200002</v>
      </c>
      <c r="J32" s="2">
        <f>以美元计价!J32*6.4679</f>
        <v>1889.72375584</v>
      </c>
      <c r="K32" s="2">
        <f>以美元计价!K32*6.4604</f>
        <v>1870.7070180799999</v>
      </c>
      <c r="L32" s="2">
        <f>以美元计价!L32*6.3907</f>
        <v>1603.2623890099999</v>
      </c>
      <c r="M32" s="2">
        <f>以美元计价!M32*6.3794</f>
        <v>2184.3569572599999</v>
      </c>
      <c r="N32" s="2">
        <f>以美元计价!N32*6.3757</f>
        <v>1978.3580326200001</v>
      </c>
      <c r="O32" s="10" t="s">
        <v>20</v>
      </c>
      <c r="P32" s="12"/>
    </row>
    <row r="33" spans="1:16" ht="12" customHeight="1">
      <c r="A33" s="40" t="s">
        <v>16</v>
      </c>
      <c r="B33" s="40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>
        <f>以美元计价!I33*6.4602</f>
        <v>412.79127552000006</v>
      </c>
      <c r="J33" s="2">
        <f>以美元计价!J33*6.4679</f>
        <v>397.25841800000001</v>
      </c>
      <c r="K33" s="2">
        <f>以美元计价!K33*6.4604</f>
        <v>360.10269599999998</v>
      </c>
      <c r="L33" s="2">
        <f>以美元计价!L33*6.3907</f>
        <v>287.38977899999998</v>
      </c>
      <c r="M33" s="2">
        <f>以美元计价!M33*6.3794</f>
        <v>409.74822406000004</v>
      </c>
      <c r="N33" s="2">
        <f>以美元计价!N33*6.3757</f>
        <v>458.60410100000007</v>
      </c>
      <c r="O33" s="10" t="s">
        <v>20</v>
      </c>
      <c r="P33" s="12"/>
    </row>
    <row r="34" spans="1:16">
      <c r="A34" s="38"/>
      <c r="B34" s="38"/>
      <c r="C34" s="38"/>
      <c r="D34" s="38"/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5" sqref="N1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3" t="s">
        <v>0</v>
      </c>
      <c r="B4" s="44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45" t="s">
        <v>15</v>
      </c>
      <c r="B5" s="46"/>
      <c r="C5" s="2">
        <v>1995.1457</v>
      </c>
      <c r="D5" s="2">
        <v>1689.7240999999999</v>
      </c>
      <c r="E5" s="2">
        <v>2216.6743000000001</v>
      </c>
      <c r="F5" s="2">
        <v>1903.2710999999999</v>
      </c>
      <c r="G5" s="6">
        <v>1930.1151</v>
      </c>
      <c r="H5" s="2">
        <v>2358.5319</v>
      </c>
      <c r="I5" s="2">
        <v>2141.0356999999999</v>
      </c>
      <c r="J5" s="2">
        <v>2091.4814999999999</v>
      </c>
      <c r="K5" s="2">
        <v>2271.877</v>
      </c>
      <c r="L5" s="2">
        <v>1861.7706000000001</v>
      </c>
      <c r="M5" s="2">
        <v>2359.9531000000002</v>
      </c>
      <c r="N5" s="2">
        <v>2796.7415000000001</v>
      </c>
      <c r="O5" s="7">
        <f>SUM(C5:N5)</f>
        <v>25616.321599999999</v>
      </c>
      <c r="P5" s="29"/>
    </row>
    <row r="6" spans="1:16">
      <c r="A6" s="45" t="s">
        <v>1</v>
      </c>
      <c r="B6" s="46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>
        <v>94.739500000000007</v>
      </c>
      <c r="J6" s="2">
        <v>78.495099999999994</v>
      </c>
      <c r="K6" s="2">
        <v>64.848200000000006</v>
      </c>
      <c r="L6" s="2">
        <v>78.990899999999996</v>
      </c>
      <c r="M6" s="2">
        <v>109.1444</v>
      </c>
      <c r="N6" s="2">
        <v>71.742500000000007</v>
      </c>
      <c r="O6" s="7">
        <f t="shared" ref="O6:O28" si="0">SUM(C6:N6)</f>
        <v>1182.4070999999999</v>
      </c>
      <c r="P6" s="29"/>
    </row>
    <row r="7" spans="1:16">
      <c r="A7" s="45" t="s">
        <v>2</v>
      </c>
      <c r="B7" s="46"/>
      <c r="C7" s="2">
        <v>1876.1152</v>
      </c>
      <c r="D7" s="2">
        <v>1584.3542</v>
      </c>
      <c r="E7" s="2">
        <v>2091.2209000000003</v>
      </c>
      <c r="F7" s="2">
        <v>1765.2637</v>
      </c>
      <c r="G7" s="6">
        <v>1810.6669999999999</v>
      </c>
      <c r="H7" s="2">
        <v>2281.3946999999998</v>
      </c>
      <c r="I7" s="2">
        <v>2046.2962</v>
      </c>
      <c r="J7" s="2">
        <v>2012.9863999999998</v>
      </c>
      <c r="K7" s="2">
        <v>2207.0288</v>
      </c>
      <c r="L7" s="2">
        <v>1782.7797</v>
      </c>
      <c r="M7" s="2">
        <v>2250.8087</v>
      </c>
      <c r="N7" s="2">
        <v>2724.9990000000003</v>
      </c>
      <c r="O7" s="7">
        <f t="shared" si="0"/>
        <v>24433.914500000003</v>
      </c>
    </row>
    <row r="8" spans="1:16">
      <c r="A8" s="45" t="s">
        <v>3</v>
      </c>
      <c r="B8" s="46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>
        <v>1693.5811000000001</v>
      </c>
      <c r="J8" s="2">
        <v>1689.4647</v>
      </c>
      <c r="K8" s="2">
        <v>1890.3796</v>
      </c>
      <c r="L8" s="2">
        <v>1545.3713</v>
      </c>
      <c r="M8" s="2">
        <v>1877.2833000000001</v>
      </c>
      <c r="N8" s="2">
        <v>2230.3903</v>
      </c>
      <c r="O8" s="7">
        <f t="shared" si="0"/>
        <v>20395.823799999998</v>
      </c>
    </row>
    <row r="9" spans="1:16">
      <c r="A9" s="47" t="s">
        <v>4</v>
      </c>
      <c r="B9" s="48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>
        <v>1531.9645</v>
      </c>
      <c r="J9" s="2">
        <v>1532.3108</v>
      </c>
      <c r="K9" s="2">
        <v>1719.422</v>
      </c>
      <c r="L9" s="2">
        <v>1407.5794000000001</v>
      </c>
      <c r="M9" s="2">
        <v>1703.6124</v>
      </c>
      <c r="N9" s="2">
        <v>1981.9064000000001</v>
      </c>
      <c r="O9" s="7">
        <f t="shared" si="0"/>
        <v>18375.433199999999</v>
      </c>
    </row>
    <row r="10" spans="1:16">
      <c r="A10" s="47" t="s">
        <v>5</v>
      </c>
      <c r="B10" s="48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>
        <v>117.1421</v>
      </c>
      <c r="J10" s="2">
        <v>116.8494</v>
      </c>
      <c r="K10" s="2">
        <v>128.67660000000001</v>
      </c>
      <c r="L10" s="2">
        <v>107.3989</v>
      </c>
      <c r="M10" s="2">
        <v>135.70419999999999</v>
      </c>
      <c r="N10" s="2">
        <v>175.47309999999999</v>
      </c>
      <c r="O10" s="7">
        <f t="shared" si="0"/>
        <v>1483.3527999999997</v>
      </c>
    </row>
    <row r="11" spans="1:16" s="22" customFormat="1">
      <c r="A11" s="49" t="s">
        <v>6</v>
      </c>
      <c r="B11" s="50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>
        <v>44.474499999999999</v>
      </c>
      <c r="J11" s="2">
        <v>40.304499999999997</v>
      </c>
      <c r="K11" s="2">
        <v>42.280999999999999</v>
      </c>
      <c r="L11" s="2">
        <v>30.393000000000001</v>
      </c>
      <c r="M11" s="2">
        <v>37.966700000000003</v>
      </c>
      <c r="N11" s="2">
        <v>73.010800000000003</v>
      </c>
      <c r="O11" s="7">
        <f>SUM(C11:N11)</f>
        <v>537.03779999999995</v>
      </c>
    </row>
    <row r="12" spans="1:16" s="22" customFormat="1">
      <c r="A12" s="51" t="s">
        <v>7</v>
      </c>
      <c r="B12" s="52"/>
      <c r="C12" s="14">
        <v>284.827</v>
      </c>
      <c r="D12" s="2">
        <v>310.84800000000001</v>
      </c>
      <c r="E12" s="2">
        <v>380.59820000000002</v>
      </c>
      <c r="F12" s="2">
        <v>314.82069999999999</v>
      </c>
      <c r="G12" s="2">
        <v>273.6472</v>
      </c>
      <c r="H12" s="2">
        <v>374.92110000000002</v>
      </c>
      <c r="I12" s="2">
        <v>352.71510000000001</v>
      </c>
      <c r="J12" s="2">
        <v>323.52170000000001</v>
      </c>
      <c r="K12" s="2">
        <v>316.64920000000001</v>
      </c>
      <c r="L12" s="2">
        <v>237.4084</v>
      </c>
      <c r="M12" s="2">
        <v>373.52539999999999</v>
      </c>
      <c r="N12" s="2">
        <v>494.6087</v>
      </c>
      <c r="O12" s="7">
        <f t="shared" si="0"/>
        <v>4038.0906999999988</v>
      </c>
    </row>
    <row r="13" spans="1:16" s="22" customFormat="1">
      <c r="A13" s="53" t="s">
        <v>8</v>
      </c>
      <c r="B13" s="54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>
        <v>170.92140000000001</v>
      </c>
      <c r="J13" s="2">
        <v>147.9641</v>
      </c>
      <c r="K13" s="2">
        <v>140.57419999999999</v>
      </c>
      <c r="L13" s="2">
        <v>91.405100000000004</v>
      </c>
      <c r="M13" s="2">
        <v>139.6626</v>
      </c>
      <c r="N13" s="2">
        <v>214.06469999999999</v>
      </c>
      <c r="O13" s="7">
        <f t="shared" si="0"/>
        <v>1756.2606999999998</v>
      </c>
    </row>
    <row r="14" spans="1:16" s="22" customFormat="1">
      <c r="A14" s="53" t="s">
        <v>9</v>
      </c>
      <c r="B14" s="54"/>
      <c r="C14" s="14">
        <v>117.3781</v>
      </c>
      <c r="D14" s="2">
        <v>164.44990000000001</v>
      </c>
      <c r="E14" s="2">
        <v>167.75640000000001</v>
      </c>
      <c r="F14" s="2">
        <v>120.39319999999999</v>
      </c>
      <c r="G14" s="2">
        <v>119.928</v>
      </c>
      <c r="H14" s="2">
        <v>134.10120000000001</v>
      </c>
      <c r="I14" s="2">
        <v>132.0848</v>
      </c>
      <c r="J14" s="2">
        <v>139.97970000000001</v>
      </c>
      <c r="K14" s="2">
        <v>136.00899999999999</v>
      </c>
      <c r="L14" s="2">
        <v>120.40089999999999</v>
      </c>
      <c r="M14" s="2">
        <v>196.1568</v>
      </c>
      <c r="N14" s="2">
        <v>229.95820000000001</v>
      </c>
      <c r="O14" s="7">
        <f t="shared" si="0"/>
        <v>1778.5962000000002</v>
      </c>
    </row>
    <row r="15" spans="1:16" s="22" customFormat="1">
      <c r="A15" s="55" t="s">
        <v>12</v>
      </c>
      <c r="B15" s="56"/>
      <c r="C15" s="14">
        <v>1586.9989</v>
      </c>
      <c r="D15" s="2">
        <v>1409.5121999999999</v>
      </c>
      <c r="E15" s="2">
        <v>2019.7245</v>
      </c>
      <c r="F15" s="2">
        <v>1881.0150000000001</v>
      </c>
      <c r="G15" s="2">
        <v>1699.7511</v>
      </c>
      <c r="H15" s="2">
        <v>2137.9805000000001</v>
      </c>
      <c r="I15" s="2">
        <v>2045.4619</v>
      </c>
      <c r="J15" s="2">
        <v>1955.0182</v>
      </c>
      <c r="K15" s="2">
        <v>2062.8881999999999</v>
      </c>
      <c r="L15" s="2">
        <v>1696.347</v>
      </c>
      <c r="M15" s="2">
        <v>2108.4097999999999</v>
      </c>
      <c r="N15" s="2">
        <v>2336.9872999999998</v>
      </c>
      <c r="O15" s="7">
        <f t="shared" si="0"/>
        <v>22940.094600000004</v>
      </c>
      <c r="P15" s="33"/>
    </row>
    <row r="16" spans="1:16" s="22" customFormat="1">
      <c r="A16" s="55" t="s">
        <v>1</v>
      </c>
      <c r="B16" s="56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>
        <v>128.46680000000001</v>
      </c>
      <c r="J16" s="2">
        <v>122.5791</v>
      </c>
      <c r="K16" s="2">
        <v>123.72750000000001</v>
      </c>
      <c r="L16" s="2">
        <v>96.333600000000004</v>
      </c>
      <c r="M16" s="2">
        <v>129.45359999999999</v>
      </c>
      <c r="N16" s="2">
        <v>128.63499999999999</v>
      </c>
      <c r="O16" s="7">
        <f t="shared" si="0"/>
        <v>1580.5171</v>
      </c>
    </row>
    <row r="17" spans="1:16" s="22" customFormat="1">
      <c r="A17" s="55" t="s">
        <v>2</v>
      </c>
      <c r="B17" s="56"/>
      <c r="C17" s="14">
        <v>1469.0234</v>
      </c>
      <c r="D17" s="2">
        <v>1248.8176999999998</v>
      </c>
      <c r="E17" s="2">
        <v>1887.3136</v>
      </c>
      <c r="F17" s="2">
        <v>1776.4911000000002</v>
      </c>
      <c r="G17" s="2">
        <v>1592.0137999999999</v>
      </c>
      <c r="H17" s="2">
        <v>1910.0011000000002</v>
      </c>
      <c r="I17" s="2">
        <v>1916.9951000000001</v>
      </c>
      <c r="J17" s="2">
        <v>1832.4391000000001</v>
      </c>
      <c r="K17" s="2">
        <v>1939.1606999999999</v>
      </c>
      <c r="L17" s="2">
        <v>1600.0134</v>
      </c>
      <c r="M17" s="2">
        <v>1978.9561999999999</v>
      </c>
      <c r="N17" s="2">
        <v>2208.3522999999996</v>
      </c>
      <c r="O17" s="7">
        <f t="shared" si="0"/>
        <v>21359.577499999999</v>
      </c>
    </row>
    <row r="18" spans="1:16" s="22" customFormat="1">
      <c r="A18" s="51" t="s">
        <v>3</v>
      </c>
      <c r="B18" s="52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>
        <v>1670.2019</v>
      </c>
      <c r="J18" s="2">
        <v>1589.1903</v>
      </c>
      <c r="K18" s="2">
        <v>1685.2431999999999</v>
      </c>
      <c r="L18" s="2">
        <v>1384.7899</v>
      </c>
      <c r="M18" s="2">
        <v>1671.7593999999999</v>
      </c>
      <c r="N18" s="2">
        <v>1859.0208</v>
      </c>
      <c r="O18" s="7">
        <f t="shared" si="0"/>
        <v>18153.800799999997</v>
      </c>
      <c r="P18" s="37"/>
    </row>
    <row r="19" spans="1:16" s="22" customFormat="1">
      <c r="A19" s="53" t="s">
        <v>4</v>
      </c>
      <c r="B19" s="54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>
        <v>1378.1610000000001</v>
      </c>
      <c r="J19" s="2">
        <v>1302.0308</v>
      </c>
      <c r="K19" s="2">
        <v>1363.6302000000001</v>
      </c>
      <c r="L19" s="2">
        <v>1183.3913</v>
      </c>
      <c r="M19" s="2">
        <v>1398.0695000000001</v>
      </c>
      <c r="N19" s="2">
        <v>1529.5985000000001</v>
      </c>
      <c r="O19" s="7">
        <f t="shared" si="0"/>
        <v>15010.634400000001</v>
      </c>
    </row>
    <row r="20" spans="1:16" s="22" customFormat="1">
      <c r="A20" s="53" t="s">
        <v>5</v>
      </c>
      <c r="B20" s="54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>
        <v>184.24340000000001</v>
      </c>
      <c r="J20" s="2">
        <v>187.7286</v>
      </c>
      <c r="K20" s="2">
        <v>202.9855</v>
      </c>
      <c r="L20" s="2">
        <v>151.48240000000001</v>
      </c>
      <c r="M20" s="2">
        <v>196.91489999999999</v>
      </c>
      <c r="N20" s="2">
        <v>255.44800000000001</v>
      </c>
      <c r="O20" s="7">
        <f t="shared" si="0"/>
        <v>2190.4450999999999</v>
      </c>
    </row>
    <row r="21" spans="1:16" s="22" customFormat="1">
      <c r="A21" s="53" t="s">
        <v>6</v>
      </c>
      <c r="B21" s="54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>
        <v>107.7975</v>
      </c>
      <c r="J21" s="2">
        <v>99.430899999999994</v>
      </c>
      <c r="K21" s="2">
        <v>118.6275</v>
      </c>
      <c r="L21" s="2">
        <v>49.916200000000003</v>
      </c>
      <c r="M21" s="2">
        <v>76.775000000000006</v>
      </c>
      <c r="N21" s="2">
        <v>73.974299999999999</v>
      </c>
      <c r="O21" s="7">
        <f t="shared" si="0"/>
        <v>952.72129999999981</v>
      </c>
    </row>
    <row r="22" spans="1:16">
      <c r="A22" s="58" t="s">
        <v>7</v>
      </c>
      <c r="B22" s="59"/>
      <c r="C22" s="2">
        <v>246.37549999999999</v>
      </c>
      <c r="D22" s="2">
        <v>210.90860000000001</v>
      </c>
      <c r="E22" s="2">
        <v>347.9504</v>
      </c>
      <c r="F22" s="2">
        <v>250.83449999999999</v>
      </c>
      <c r="G22" s="2">
        <v>226.22890000000001</v>
      </c>
      <c r="H22" s="2">
        <v>307.76749999999998</v>
      </c>
      <c r="I22" s="2">
        <v>246.79320000000001</v>
      </c>
      <c r="J22" s="2">
        <v>243.24879999999999</v>
      </c>
      <c r="K22" s="2">
        <v>253.91749999999999</v>
      </c>
      <c r="L22" s="2">
        <v>215.2235</v>
      </c>
      <c r="M22" s="2">
        <v>307.1968</v>
      </c>
      <c r="N22" s="2">
        <v>349.33150000000001</v>
      </c>
      <c r="O22" s="7">
        <f t="shared" si="0"/>
        <v>3205.7767000000003</v>
      </c>
    </row>
    <row r="23" spans="1:16">
      <c r="A23" s="60" t="s">
        <v>8</v>
      </c>
      <c r="B23" s="61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>
        <v>73.125600000000006</v>
      </c>
      <c r="J23" s="2">
        <v>73.2</v>
      </c>
      <c r="K23" s="2">
        <v>82.060299999999998</v>
      </c>
      <c r="L23" s="2">
        <v>61.511200000000002</v>
      </c>
      <c r="M23" s="2">
        <v>114.4513</v>
      </c>
      <c r="N23" s="2">
        <v>107.14</v>
      </c>
      <c r="O23" s="7">
        <f t="shared" si="0"/>
        <v>999.02280000000007</v>
      </c>
    </row>
    <row r="24" spans="1:16">
      <c r="A24" s="60" t="s">
        <v>9</v>
      </c>
      <c r="B24" s="61"/>
      <c r="C24" s="2">
        <v>155.9701</v>
      </c>
      <c r="D24" s="2">
        <v>115.9144</v>
      </c>
      <c r="E24" s="2">
        <v>190.40369999999999</v>
      </c>
      <c r="F24" s="2">
        <v>94.875699999999995</v>
      </c>
      <c r="G24" s="2">
        <v>91.792299999999997</v>
      </c>
      <c r="H24" s="2">
        <v>140.29949999999999</v>
      </c>
      <c r="I24" s="2">
        <v>134.1157</v>
      </c>
      <c r="J24" s="2">
        <v>131.40780000000001</v>
      </c>
      <c r="K24" s="2">
        <v>124.392</v>
      </c>
      <c r="L24" s="2">
        <v>110.64579999999999</v>
      </c>
      <c r="M24" s="2">
        <v>126.6461</v>
      </c>
      <c r="N24" s="2">
        <v>169.06319999999999</v>
      </c>
      <c r="O24" s="7">
        <f t="shared" si="0"/>
        <v>1585.5263</v>
      </c>
    </row>
    <row r="25" spans="1:16">
      <c r="A25" s="39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272.09140000000002</v>
      </c>
      <c r="G25" s="14">
        <v>453.1961</v>
      </c>
      <c r="H25" s="2">
        <v>508.6617</v>
      </c>
      <c r="I25" s="2">
        <v>367.71730000000002</v>
      </c>
      <c r="J25" s="14">
        <v>318.42669999999998</v>
      </c>
      <c r="K25" s="14">
        <v>351.65899999999999</v>
      </c>
      <c r="L25" s="2">
        <v>297.9042</v>
      </c>
      <c r="M25" s="2">
        <v>479.58179999999999</v>
      </c>
      <c r="N25" s="2">
        <v>462.24459999999999</v>
      </c>
      <c r="O25" s="7">
        <f t="shared" si="0"/>
        <v>4687.8770000000004</v>
      </c>
    </row>
    <row r="26" spans="1:16">
      <c r="A26" s="39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246.53049999999999</v>
      </c>
      <c r="G26" s="14">
        <v>241.03030000000001</v>
      </c>
      <c r="H26" s="2">
        <v>359.17439999999999</v>
      </c>
      <c r="I26" s="2">
        <v>313.47859999999997</v>
      </c>
      <c r="J26" s="14">
        <v>346.96519999999998</v>
      </c>
      <c r="K26" s="14">
        <v>312.58109999999999</v>
      </c>
      <c r="L26" s="2">
        <v>259.20699999999999</v>
      </c>
      <c r="M26" s="2">
        <v>265.46120000000002</v>
      </c>
      <c r="N26" s="2">
        <v>350.38479999999998</v>
      </c>
      <c r="O26" s="7">
        <f t="shared" si="0"/>
        <v>3532.3035999999997</v>
      </c>
    </row>
    <row r="27" spans="1:16">
      <c r="A27" s="39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25.5609</v>
      </c>
      <c r="G27" s="14">
        <v>212.16579999999999</v>
      </c>
      <c r="H27" s="2">
        <v>149.4873</v>
      </c>
      <c r="I27" s="2">
        <v>54.238700000000001</v>
      </c>
      <c r="J27" s="14">
        <v>-28.538499999999999</v>
      </c>
      <c r="K27" s="14">
        <v>39.0779</v>
      </c>
      <c r="L27" s="2">
        <v>38.697200000000002</v>
      </c>
      <c r="M27" s="2">
        <v>214.1206</v>
      </c>
      <c r="N27" s="2">
        <v>111.85980000000001</v>
      </c>
      <c r="O27" s="7">
        <f t="shared" si="0"/>
        <v>1155.5734</v>
      </c>
    </row>
    <row r="28" spans="1:16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-49.412799999999997</v>
      </c>
      <c r="G28" s="30">
        <v>-27.312999999999999</v>
      </c>
      <c r="H28" s="2">
        <v>-9.6555999999999997</v>
      </c>
      <c r="I28" s="2">
        <v>-50.473500000000001</v>
      </c>
      <c r="J28" s="14">
        <v>-27.264800000000001</v>
      </c>
      <c r="K28" s="14">
        <v>-51.455800000000004</v>
      </c>
      <c r="L28" s="2">
        <v>-43.243000000000002</v>
      </c>
      <c r="M28" s="2">
        <v>-56.013500000000001</v>
      </c>
      <c r="N28" s="2">
        <v>-52.393700000000003</v>
      </c>
      <c r="O28" s="7">
        <f t="shared" si="0"/>
        <v>-436.28910000000002</v>
      </c>
    </row>
    <row r="29" spans="1:16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-13.9055</v>
      </c>
      <c r="G29" s="30">
        <v>4.4900000000000002E-2</v>
      </c>
      <c r="H29" s="2">
        <v>-12.0037</v>
      </c>
      <c r="I29" s="2">
        <v>-20.2181</v>
      </c>
      <c r="J29" s="14">
        <v>-13.186</v>
      </c>
      <c r="K29" s="14">
        <v>-36.773499999999999</v>
      </c>
      <c r="L29" s="2">
        <v>-24.609000000000002</v>
      </c>
      <c r="M29" s="2">
        <v>-6.4519000000000002</v>
      </c>
      <c r="N29" s="2">
        <v>-69.292900000000003</v>
      </c>
      <c r="O29" s="7">
        <f>SUM(C29:N29)</f>
        <v>-238.64790000000002</v>
      </c>
    </row>
    <row r="30" spans="1:16" ht="12.75" customHeight="1">
      <c r="A30" s="40" t="s">
        <v>28</v>
      </c>
      <c r="B30" s="8" t="s">
        <v>27</v>
      </c>
      <c r="C30" s="2">
        <v>1392.6719000000001</v>
      </c>
      <c r="D30" s="21">
        <v>1427.6042</v>
      </c>
      <c r="E30" s="2">
        <v>1456.85</v>
      </c>
      <c r="F30" s="2">
        <v>1435.2994000000001</v>
      </c>
      <c r="G30" s="14">
        <v>1549.8782000000001</v>
      </c>
      <c r="H30" s="2">
        <v>1653.7176999999999</v>
      </c>
      <c r="I30" s="2">
        <v>1658.9494999999999</v>
      </c>
      <c r="J30" s="14">
        <v>1609.6224</v>
      </c>
      <c r="K30" s="14">
        <v>1548.2156</v>
      </c>
      <c r="L30" s="2">
        <v>1532.5418999999999</v>
      </c>
      <c r="M30" s="2">
        <v>1599.8262</v>
      </c>
      <c r="N30" s="2">
        <v>1598.0197000000001</v>
      </c>
      <c r="O30" s="10" t="s">
        <v>23</v>
      </c>
    </row>
    <row r="31" spans="1:16" ht="12.75" customHeight="1">
      <c r="A31" s="40"/>
      <c r="B31" s="8" t="s">
        <v>26</v>
      </c>
      <c r="C31" s="2">
        <v>913.13390000000004</v>
      </c>
      <c r="D31" s="21">
        <v>911.07730000000004</v>
      </c>
      <c r="E31" s="2">
        <v>1048.4491</v>
      </c>
      <c r="F31" s="2">
        <v>1041.4901</v>
      </c>
      <c r="G31" s="14">
        <v>1064.4099000000001</v>
      </c>
      <c r="H31" s="2">
        <v>1184.7909</v>
      </c>
      <c r="I31" s="2">
        <v>1216.3563999999999</v>
      </c>
      <c r="J31" s="14">
        <v>1317.4528</v>
      </c>
      <c r="K31" s="14">
        <v>1258.6504</v>
      </c>
      <c r="L31" s="2">
        <v>1281.6676</v>
      </c>
      <c r="M31" s="2">
        <v>1257.4183</v>
      </c>
      <c r="N31" s="2">
        <v>1287.7230999999999</v>
      </c>
      <c r="O31" s="10" t="s">
        <v>23</v>
      </c>
    </row>
    <row r="32" spans="1:16" ht="12.75" customHeight="1">
      <c r="A32" s="40"/>
      <c r="B32" s="8" t="s">
        <v>25</v>
      </c>
      <c r="C32" s="2">
        <v>479.53800000000001</v>
      </c>
      <c r="D32" s="21">
        <v>516.52689999999996</v>
      </c>
      <c r="E32" s="2">
        <v>408.40089999999998</v>
      </c>
      <c r="F32" s="2">
        <v>393.80930000000001</v>
      </c>
      <c r="G32" s="14">
        <v>485.4683</v>
      </c>
      <c r="H32" s="2">
        <v>468.92680000000001</v>
      </c>
      <c r="I32" s="2">
        <v>442.59309999999999</v>
      </c>
      <c r="J32" s="14">
        <v>292.1696</v>
      </c>
      <c r="K32" s="14">
        <v>289.5652</v>
      </c>
      <c r="L32" s="2">
        <v>250.87430000000001</v>
      </c>
      <c r="M32" s="2">
        <v>342.40789999999998</v>
      </c>
      <c r="N32" s="2">
        <v>310.29660000000001</v>
      </c>
      <c r="O32" s="10" t="s">
        <v>23</v>
      </c>
    </row>
    <row r="33" spans="1:15" ht="12.75" customHeight="1">
      <c r="A33" s="40" t="s">
        <v>24</v>
      </c>
      <c r="B33" s="40"/>
      <c r="C33" s="2">
        <v>-126.1905</v>
      </c>
      <c r="D33" s="21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35">
        <v>63.897600000000004</v>
      </c>
      <c r="J33" s="14">
        <v>61.42</v>
      </c>
      <c r="K33" s="14">
        <v>55.74</v>
      </c>
      <c r="L33" s="2">
        <v>44.97</v>
      </c>
      <c r="M33" s="2">
        <v>64.229900000000001</v>
      </c>
      <c r="N33" s="2">
        <v>71.930000000000007</v>
      </c>
      <c r="O33" s="10" t="s">
        <v>23</v>
      </c>
    </row>
    <row r="34" spans="1:15" ht="12.75" customHeight="1">
      <c r="A34" s="38"/>
      <c r="B34" s="38"/>
      <c r="C34" s="38"/>
      <c r="D34" s="38"/>
      <c r="E34" s="38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6"/>
      <c r="J35" s="24"/>
      <c r="K35" s="24"/>
      <c r="L35" s="24"/>
      <c r="M35" s="24"/>
      <c r="N35" s="24"/>
      <c r="O35" s="24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2022-01-21T02:05:59Z</dcterms:modified>
</cp:coreProperties>
</file>