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96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K31" i="3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3"/>
  <c r="J32"/>
  <c r="J31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<sst xmlns="http://schemas.openxmlformats.org/spreadsheetml/2006/main" count="84" uniqueCount="32">
  <si>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</si>
  <si>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</si>
  <si>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</si>
  <si>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</si>
  <si>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</si>
  <si>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</si>
  <si>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</si>
  <si>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</si>
  <si>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</si>
  <si>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</si>
  <si>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</si>
  <si>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</si>
  <si>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</si>
  <si>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</si>
  <si>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</si>
  <si>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</si>
  <si>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</si>
  <si>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</si>
  <si>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</si>
  <si>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</si>
  <si>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</si>
  <si>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</si>
  <si>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</si>
  <si>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</si>
  <si>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</si>
  <si>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</si>
  <si>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</si>
  <si>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</si>
  <si>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</si>
  <si>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</si>
  <si>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</si>
  <si>
    <r>
      <t>注：</t>
    </r>
    <r>
      <rPr>
        <sz val="10"/>
        <color theme="1"/>
        <rFont val="宋体"/>
        <family val="3"/>
        <charset val="134"/>
        <scheme val="minor"/>
      </rPr>
      <t>因银行修订数据，国家外汇管理局对2021年4-7月部分数据进行了调整。</t>
    </r>
    <phoneticPr fontId="1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</si>
</sst>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  <xf numFmtId="181" fontId="8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>
      <pane xSplit="2" topLeftCell="C1" activePane="topRight" state="frozen"/>
      <selection activeCell="A4" sqref="A4"/>
      <selection pane="topRight" activeCell="H28" sqref="H28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6384" width="9" style="1"/>
  </cols>
  <sheetData>
    <row r="1" spans="1:17" s="4" customFormat="1" ht="28.5" customHeight="1">
      <c r="A1" s="46"/>
      <c r="B1" s="46"/>
      <c r="C1" s="46"/>
      <c r="D1" s="46"/>
      <c r="E1" s="27"/>
      <c r="J1" s="23"/>
      <c r="K1" s="23"/>
      <c r="L1" s="23"/>
    </row>
    <row r="2" spans="1:17" ht="18.75">
      <c r="A2" s="52" t="s">
        <v>30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4" t="s">
        <v>0</v>
      </c>
      <c r="B4" s="55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56" t="s">
        <v>15</v>
      </c>
      <c r="B5" s="57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12410.08888044</v>
      </c>
      <c r="G5" s="2">
        <f>以美元计价!G5*6.4316</f>
        <v>12413.72827716</v>
      </c>
      <c r="H5" s="2">
        <f>以美元计价!H5*6.4228</f>
        <v>15148.378687319999</v>
      </c>
      <c r="I5" s="2">
        <f>以美元计价!I5*6.4741</f>
        <v>13861.279225369999</v>
      </c>
      <c r="J5" s="2">
        <f>以美元计价!J5*6.4772</f>
        <v>13546.943971799999</v>
      </c>
      <c r="K5" s="2">
        <f>以美元计价!K5*6.4854</f>
        <v>14734.031095800001</v>
      </c>
      <c r="L5" s="2"/>
      <c r="M5" s="2"/>
      <c r="N5" s="2"/>
      <c r="O5" s="7">
        <f>SUM(C5:N5)</f>
        <v>120376.17698256001</v>
      </c>
      <c r="P5" s="12"/>
      <c r="Q5" s="31"/>
    </row>
    <row r="6" spans="1:17">
      <c r="A6" s="56" t="s">
        <v>1</v>
      </c>
      <c r="B6" s="57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>
        <f>以美元计价!H6*6.4228</f>
        <v>495.43680816</v>
      </c>
      <c r="I6" s="2">
        <f>以美元计价!I6*6.4741</f>
        <v>613.35299695000003</v>
      </c>
      <c r="J6" s="2">
        <f>以美元计价!J6*6.4772</f>
        <v>508.42846171999997</v>
      </c>
      <c r="K6" s="2">
        <f>以美元计价!K6*6.4854</f>
        <v>420.56651628000003</v>
      </c>
      <c r="L6" s="2"/>
      <c r="M6" s="2"/>
      <c r="N6" s="2"/>
      <c r="O6" s="7">
        <f>SUM(C6:N6)</f>
        <v>5973.8488059999991</v>
      </c>
      <c r="P6" s="12"/>
    </row>
    <row r="7" spans="1:17">
      <c r="A7" s="56" t="s">
        <v>2</v>
      </c>
      <c r="B7" s="57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11510.22542948</v>
      </c>
      <c r="G7" s="2">
        <f>以美元计价!G7*6.4316</f>
        <v>11645.485877200001</v>
      </c>
      <c r="H7" s="2">
        <f>以美元计价!H7*6.4228</f>
        <v>14652.941879159998</v>
      </c>
      <c r="I7" s="2">
        <f>以美元计价!I7*6.4741</f>
        <v>13247.926228419999</v>
      </c>
      <c r="J7" s="2">
        <f>以美元计价!J7*6.4772</f>
        <v>13038.515510079998</v>
      </c>
      <c r="K7" s="2">
        <f>以美元计价!K7*6.4854</f>
        <v>14313.464579520001</v>
      </c>
      <c r="L7" s="2"/>
      <c r="M7" s="2"/>
      <c r="N7" s="2"/>
      <c r="O7" s="7">
        <f>SUM(C7:N7)</f>
        <v>114402.32817656</v>
      </c>
      <c r="P7" s="12"/>
    </row>
    <row r="8" spans="1:17">
      <c r="A8" s="56" t="s">
        <v>3</v>
      </c>
      <c r="B8" s="57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>
        <f>以美元计价!H8*6.4228</f>
        <v>12244.89863808</v>
      </c>
      <c r="I8" s="2">
        <f>以美元计价!I8*6.4741</f>
        <v>10964.41339951</v>
      </c>
      <c r="J8" s="2">
        <f>以美元计价!J8*6.4772</f>
        <v>10943.000754839999</v>
      </c>
      <c r="K8" s="2">
        <f>以美元计价!K8*6.4854</f>
        <v>12259.867857840001</v>
      </c>
      <c r="L8" s="2"/>
      <c r="M8" s="2"/>
      <c r="N8" s="2"/>
      <c r="O8" s="7">
        <f t="shared" ref="O8:O27" si="0">SUM(C8:N8)</f>
        <v>95419.520946429999</v>
      </c>
      <c r="P8" s="12"/>
    </row>
    <row r="9" spans="1:17">
      <c r="A9" s="58" t="s">
        <v>4</v>
      </c>
      <c r="B9" s="59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>
        <f>以美元计价!H9*6.4228</f>
        <v>11096.704316279998</v>
      </c>
      <c r="I9" s="2">
        <f>以美元计价!I9*6.4741</f>
        <v>9918.0913694499995</v>
      </c>
      <c r="J9" s="2">
        <f>以美元计价!J9*6.4772</f>
        <v>9925.0835137599988</v>
      </c>
      <c r="K9" s="2">
        <f>以美元计价!K9*6.4854</f>
        <v>11151.139438800001</v>
      </c>
      <c r="L9" s="2"/>
      <c r="M9" s="2"/>
      <c r="N9" s="2"/>
      <c r="O9" s="7">
        <f t="shared" si="0"/>
        <v>85966.223521530002</v>
      </c>
      <c r="P9" s="12"/>
    </row>
    <row r="10" spans="1:17">
      <c r="A10" s="58" t="s">
        <v>5</v>
      </c>
      <c r="B10" s="59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>
        <f>以美元计价!H10*6.4228</f>
        <v>822.21923795999999</v>
      </c>
      <c r="I10" s="2">
        <f>以美元计价!I10*6.4741</f>
        <v>758.38966960999994</v>
      </c>
      <c r="J10" s="2">
        <f>以美元计价!J10*6.4772</f>
        <v>756.85693368</v>
      </c>
      <c r="K10" s="2">
        <f>以美元计价!K10*6.4854</f>
        <v>834.51922164000007</v>
      </c>
      <c r="L10" s="2"/>
      <c r="M10" s="2"/>
      <c r="N10" s="2"/>
      <c r="O10" s="7">
        <f t="shared" si="0"/>
        <v>6891.8013834100002</v>
      </c>
      <c r="P10" s="12"/>
    </row>
    <row r="11" spans="1:17">
      <c r="A11" s="60" t="s">
        <v>6</v>
      </c>
      <c r="B11" s="61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>
        <f>以美元计价!H11*6.4228</f>
        <v>325.97508383999997</v>
      </c>
      <c r="I11" s="2">
        <f>以美元计价!I11*6.4741</f>
        <v>287.93236044999998</v>
      </c>
      <c r="J11" s="2">
        <f>以美元计价!J11*6.4772</f>
        <v>261.0603074</v>
      </c>
      <c r="K11" s="2">
        <f>以美元计价!K11*6.4854</f>
        <v>274.20919739999999</v>
      </c>
      <c r="L11" s="2"/>
      <c r="M11" s="2"/>
      <c r="N11" s="2"/>
      <c r="O11" s="7">
        <f t="shared" si="0"/>
        <v>2561.4960414900002</v>
      </c>
      <c r="P11" s="12"/>
    </row>
    <row r="12" spans="1:17">
      <c r="A12" s="42" t="s">
        <v>7</v>
      </c>
      <c r="B12" s="43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2052.7568922800001</v>
      </c>
      <c r="G12" s="2">
        <f>以美元计价!G12*6.4316</f>
        <v>1759.9893315200002</v>
      </c>
      <c r="H12" s="2">
        <f>以美元计价!H12*6.4228</f>
        <v>2408.0432410799999</v>
      </c>
      <c r="I12" s="2">
        <f>以美元计价!I12*6.4741</f>
        <v>2283.5128289099998</v>
      </c>
      <c r="J12" s="2">
        <f>以美元计价!J12*6.4772</f>
        <v>2095.5147552399999</v>
      </c>
      <c r="K12" s="2">
        <f>以美元计价!K12*6.4854</f>
        <v>2053.59672168</v>
      </c>
      <c r="L12" s="2"/>
      <c r="M12" s="2"/>
      <c r="N12" s="2"/>
      <c r="O12" s="7">
        <f t="shared" si="0"/>
        <v>18982.807230129998</v>
      </c>
      <c r="P12" s="12"/>
      <c r="Q12" s="32"/>
    </row>
    <row r="13" spans="1:17">
      <c r="A13" s="44" t="s">
        <v>8</v>
      </c>
      <c r="B13" s="45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>
        <f>以美元计价!H13*6.4228</f>
        <v>1198.6518386</v>
      </c>
      <c r="I13" s="2">
        <f>以美元计价!I13*6.4741</f>
        <v>1106.56223574</v>
      </c>
      <c r="J13" s="2">
        <f>以美元计价!J13*6.4772</f>
        <v>958.39306852000004</v>
      </c>
      <c r="K13" s="2">
        <f>以美元计价!K13*6.4854</f>
        <v>911.67991668000002</v>
      </c>
      <c r="L13" s="2"/>
      <c r="M13" s="2"/>
      <c r="N13" s="2"/>
      <c r="O13" s="7">
        <f t="shared" si="0"/>
        <v>8486.9647422999988</v>
      </c>
      <c r="P13" s="12"/>
      <c r="Q13" s="32"/>
    </row>
    <row r="14" spans="1:17">
      <c r="A14" s="44" t="s">
        <v>9</v>
      </c>
      <c r="B14" s="45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785.01182128000005</v>
      </c>
      <c r="G14" s="2">
        <f>以美元计价!G14*6.4316</f>
        <v>771.32892479999998</v>
      </c>
      <c r="H14" s="2">
        <f>以美元计价!H14*6.4228</f>
        <v>861.30518735999999</v>
      </c>
      <c r="I14" s="2">
        <f>以美元计价!I14*6.4741</f>
        <v>855.13020368000002</v>
      </c>
      <c r="J14" s="2">
        <f>以美元计价!J14*6.4772</f>
        <v>906.67651283999999</v>
      </c>
      <c r="K14" s="2">
        <f>以美元计价!K14*6.4854</f>
        <v>882.0727685999999</v>
      </c>
      <c r="L14" s="2"/>
      <c r="M14" s="2"/>
      <c r="N14" s="2"/>
      <c r="O14" s="7">
        <f t="shared" si="0"/>
        <v>7975.6981462900003</v>
      </c>
      <c r="P14" s="12"/>
    </row>
    <row r="15" spans="1:17">
      <c r="A15" s="40" t="s">
        <v>12</v>
      </c>
      <c r="B15" s="41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12264.970206000002</v>
      </c>
      <c r="G15" s="2">
        <f>以美元计价!G15*6.4316</f>
        <v>10932.119174760001</v>
      </c>
      <c r="H15" s="2">
        <f>以美元计价!H15*6.4228</f>
        <v>13731.821155400001</v>
      </c>
      <c r="I15" s="2">
        <f>以美元计价!I15*6.4741</f>
        <v>13242.524886790001</v>
      </c>
      <c r="J15" s="2">
        <f>以美元计价!J15*6.4772</f>
        <v>12663.043885039999</v>
      </c>
      <c r="K15" s="2">
        <f>以美元计价!K15*6.4854</f>
        <v>13378.655132280001</v>
      </c>
      <c r="L15" s="2"/>
      <c r="M15" s="2"/>
      <c r="N15" s="2"/>
      <c r="O15" s="7">
        <f>SUM(C15:N15)</f>
        <v>108739.5551616</v>
      </c>
      <c r="P15" s="12"/>
    </row>
    <row r="16" spans="1:17">
      <c r="A16" s="40" t="s">
        <v>1</v>
      </c>
      <c r="B16" s="41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>
        <f>以美元计价!H16*6.4228</f>
        <v>1464.2660903199999</v>
      </c>
      <c r="I16" s="2">
        <f>以美元计价!I16*6.4741</f>
        <v>831.70690988000001</v>
      </c>
      <c r="J16" s="2">
        <f>以美元计价!J16*6.4772</f>
        <v>793.96934651999993</v>
      </c>
      <c r="K16" s="2">
        <f>以美元计价!K16*6.4854</f>
        <v>802.42232850000005</v>
      </c>
      <c r="L16" s="2"/>
      <c r="M16" s="2"/>
      <c r="N16" s="2"/>
      <c r="O16" s="7">
        <f>SUM(C16:N16)</f>
        <v>7930.6280133499995</v>
      </c>
      <c r="P16" s="12"/>
    </row>
    <row r="17" spans="1:16">
      <c r="A17" s="40" t="s">
        <v>2</v>
      </c>
      <c r="B17" s="41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11583.432568440003</v>
      </c>
      <c r="G17" s="2">
        <f>以美元计价!G17*6.4316</f>
        <v>10239.195956080001</v>
      </c>
      <c r="H17" s="2">
        <f>以美元计价!H17*6.4228</f>
        <v>12267.55506508</v>
      </c>
      <c r="I17" s="2">
        <f>以美元计价!I17*6.4741</f>
        <v>12410.817976910001</v>
      </c>
      <c r="J17" s="2">
        <f>以美元计价!J17*6.4772</f>
        <v>11869.074538520001</v>
      </c>
      <c r="K17" s="2">
        <f>以美元计价!K17*6.4854</f>
        <v>12576.23280378</v>
      </c>
      <c r="L17" s="2"/>
      <c r="M17" s="2"/>
      <c r="N17" s="2"/>
      <c r="O17" s="7">
        <f t="shared" si="0"/>
        <v>100808.92714825</v>
      </c>
      <c r="P17" s="12"/>
    </row>
    <row r="18" spans="1:16">
      <c r="A18" s="42" t="s">
        <v>3</v>
      </c>
      <c r="B18" s="43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>
        <f>以美元计价!H18*6.4228</f>
        <v>10290.825966079999</v>
      </c>
      <c r="I18" s="2">
        <f>以美元计价!I18*6.4741</f>
        <v>10813.054120790001</v>
      </c>
      <c r="J18" s="2">
        <f>以美元计价!J18*6.4772</f>
        <v>10293.50341116</v>
      </c>
      <c r="K18" s="2">
        <f>以美元计价!K18*6.4854</f>
        <v>10929.47624928</v>
      </c>
      <c r="L18" s="2"/>
      <c r="M18" s="2"/>
      <c r="N18" s="2"/>
      <c r="O18" s="7">
        <f t="shared" si="0"/>
        <v>85699.266882819997</v>
      </c>
      <c r="P18" s="12"/>
    </row>
    <row r="19" spans="1:16">
      <c r="A19" s="44" t="s">
        <v>4</v>
      </c>
      <c r="B19" s="45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>
        <f>以美元计价!H19*6.4228</f>
        <v>8248.3691432800006</v>
      </c>
      <c r="I19" s="2">
        <f>以美元计价!I19*6.4741</f>
        <v>8922.3521301000001</v>
      </c>
      <c r="J19" s="2">
        <f>以美元计价!J19*6.4772</f>
        <v>8433.51389776</v>
      </c>
      <c r="K19" s="2">
        <f>以美元计价!K19*6.4854</f>
        <v>8843.6872990800002</v>
      </c>
      <c r="L19" s="2"/>
      <c r="M19" s="2"/>
      <c r="N19" s="2"/>
      <c r="O19" s="7">
        <f t="shared" si="0"/>
        <v>70563.135448949994</v>
      </c>
      <c r="P19" s="12"/>
    </row>
    <row r="20" spans="1:16">
      <c r="A20" s="44" t="s">
        <v>5</v>
      </c>
      <c r="B20" s="45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>
        <f>以美元计价!H20*6.4228</f>
        <v>1161.1555321999999</v>
      </c>
      <c r="I20" s="2">
        <f>以美元计价!I20*6.4741</f>
        <v>1192.8101959400001</v>
      </c>
      <c r="J20" s="2">
        <f>以美元计价!J20*6.4772</f>
        <v>1215.9556879199999</v>
      </c>
      <c r="K20" s="2">
        <f>以美元计价!K20*6.4854</f>
        <v>1316.4421617</v>
      </c>
      <c r="L20" s="2"/>
      <c r="M20" s="2"/>
      <c r="N20" s="2"/>
      <c r="O20" s="7">
        <f t="shared" si="0"/>
        <v>10270.617431340001</v>
      </c>
      <c r="P20" s="12"/>
    </row>
    <row r="21" spans="1:16">
      <c r="A21" s="44" t="s">
        <v>6</v>
      </c>
      <c r="B21" s="45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>
        <f>以美元计价!H21*6.4228</f>
        <v>881.3012905999999</v>
      </c>
      <c r="I21" s="2">
        <f>以美元计价!I21*6.4741</f>
        <v>697.89179475000003</v>
      </c>
      <c r="J21" s="2">
        <f>以美元计价!J21*6.4772</f>
        <v>644.0338254799999</v>
      </c>
      <c r="K21" s="2">
        <f>以美元计价!K21*6.4854</f>
        <v>769.3467885</v>
      </c>
      <c r="L21" s="2"/>
      <c r="M21" s="2"/>
      <c r="N21" s="2"/>
      <c r="O21" s="7">
        <f t="shared" si="0"/>
        <v>4865.5140025299997</v>
      </c>
      <c r="P21" s="12"/>
    </row>
    <row r="22" spans="1:16">
      <c r="A22" s="47" t="s">
        <v>7</v>
      </c>
      <c r="B22" s="48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1635.5412738</v>
      </c>
      <c r="G22" s="2">
        <f>以美元计价!G22*6.4316</f>
        <v>1455.0137932400003</v>
      </c>
      <c r="H22" s="2">
        <f>以美元计价!H22*6.4228</f>
        <v>1976.7290989999997</v>
      </c>
      <c r="I22" s="2">
        <f>以美元计价!I22*6.4741</f>
        <v>1597.7638561200001</v>
      </c>
      <c r="J22" s="2">
        <f>以美元计价!J22*6.4772</f>
        <v>1575.57112736</v>
      </c>
      <c r="K22" s="2">
        <f>以美元计价!K22*6.4854</f>
        <v>1646.7565545</v>
      </c>
      <c r="L22" s="2"/>
      <c r="M22" s="2"/>
      <c r="N22" s="2"/>
      <c r="O22" s="7">
        <f>SUM(C22:N22)</f>
        <v>15109.66026543</v>
      </c>
      <c r="P22" s="12"/>
    </row>
    <row r="23" spans="1:16">
      <c r="A23" s="38" t="s">
        <v>8</v>
      </c>
      <c r="B23" s="39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>
        <f>以美元计价!H23*6.4228</f>
        <v>682.31973519999997</v>
      </c>
      <c r="I23" s="2">
        <f>以美元计价!I23*6.4741</f>
        <v>473.42244696000006</v>
      </c>
      <c r="J23" s="2">
        <f>以美元计价!J23*6.4772</f>
        <v>474.13103999999998</v>
      </c>
      <c r="K23" s="2">
        <f>以美元计价!K23*6.4854</f>
        <v>532.19386961999999</v>
      </c>
      <c r="L23" s="2"/>
      <c r="M23" s="2"/>
      <c r="N23" s="2"/>
      <c r="O23" s="7">
        <f t="shared" si="0"/>
        <v>4633.7648177399988</v>
      </c>
      <c r="P23" s="12"/>
    </row>
    <row r="24" spans="1:16">
      <c r="A24" s="38" t="s">
        <v>9</v>
      </c>
      <c r="B24" s="39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618.62751428000001</v>
      </c>
      <c r="G24" s="2">
        <f>以美元计价!G24*6.4316</f>
        <v>590.37135668000008</v>
      </c>
      <c r="H24" s="2">
        <f>以美元计价!H24*6.4228</f>
        <v>901.11562859999992</v>
      </c>
      <c r="I24" s="2">
        <f>以美元计价!I24*6.4741</f>
        <v>868.27845336999997</v>
      </c>
      <c r="J24" s="2">
        <f>以美元计价!J24*6.4772</f>
        <v>851.15460216000008</v>
      </c>
      <c r="K24" s="2">
        <f>以美元计价!K24*6.4854</f>
        <v>806.73187680000001</v>
      </c>
      <c r="L24" s="2"/>
      <c r="M24" s="2"/>
      <c r="N24" s="2"/>
      <c r="O24" s="7">
        <f t="shared" si="0"/>
        <v>7634.2242878999987</v>
      </c>
      <c r="P24" s="12"/>
    </row>
    <row r="25" spans="1:16">
      <c r="A25" s="50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1774.1447645600003</v>
      </c>
      <c r="G25" s="2">
        <f>以美元计价!G25*6.4316</f>
        <v>2914.7760367600004</v>
      </c>
      <c r="H25" s="2">
        <f>以美元计价!H25*6.4228</f>
        <v>3267.0323667599996</v>
      </c>
      <c r="I25" s="2">
        <f>以美元计价!I25*6.4741</f>
        <v>2380.6385719300001</v>
      </c>
      <c r="J25" s="2">
        <f>以美元计价!J25*6.4772</f>
        <v>2062.5134212399998</v>
      </c>
      <c r="K25" s="2">
        <f>以美元计价!K25*6.4854</f>
        <v>2280.6492785999999</v>
      </c>
      <c r="L25" s="2"/>
      <c r="M25" s="2"/>
      <c r="N25" s="2"/>
      <c r="O25" s="7">
        <f t="shared" si="0"/>
        <v>22306.990934730005</v>
      </c>
      <c r="P25" s="12"/>
    </row>
    <row r="26" spans="1:16">
      <c r="A26" s="50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1607.4774722</v>
      </c>
      <c r="G26" s="2">
        <f>以美元计价!G26*6.4316</f>
        <v>1550.2104774800002</v>
      </c>
      <c r="H26" s="2">
        <f>以美元计价!H26*6.4228</f>
        <v>2306.9053363199996</v>
      </c>
      <c r="I26" s="2">
        <f>以美元计价!I26*6.4741</f>
        <v>2029.4918042599998</v>
      </c>
      <c r="J26" s="2">
        <f>以美元计价!J26*6.4772</f>
        <v>2247.3629934399996</v>
      </c>
      <c r="K26" s="2">
        <f>以美元计价!K26*6.4854</f>
        <v>2027.2134659400001</v>
      </c>
      <c r="L26" s="2"/>
      <c r="M26" s="2"/>
      <c r="N26" s="2"/>
      <c r="O26" s="7">
        <f t="shared" si="0"/>
        <v>17201.436155400002</v>
      </c>
      <c r="P26" s="12"/>
    </row>
    <row r="27" spans="1:16">
      <c r="A27" s="50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166.66729236</v>
      </c>
      <c r="G27" s="2">
        <f>以美元计价!G27*6.4316</f>
        <v>1364.5655592800001</v>
      </c>
      <c r="H27" s="2">
        <f>以美元计价!H27*6.4228</f>
        <v>960.12703044</v>
      </c>
      <c r="I27" s="2">
        <f>以美元计价!I27*6.4741</f>
        <v>351.14676767000003</v>
      </c>
      <c r="J27" s="2">
        <f>以美元计价!J27*6.4772</f>
        <v>-184.84957219999998</v>
      </c>
      <c r="K27" s="2">
        <f>以美元计价!K27*6.4854</f>
        <v>253.43581266000001</v>
      </c>
      <c r="L27" s="2"/>
      <c r="M27" s="2"/>
      <c r="N27" s="2"/>
      <c r="O27" s="7">
        <f t="shared" si="0"/>
        <v>5105.5547793300011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-322.19122112000002</v>
      </c>
      <c r="G28" s="2">
        <f>以美元计价!G28*6.4316</f>
        <v>-175.66629080000001</v>
      </c>
      <c r="H28" s="2">
        <f>以美元计价!H28*6.4228</f>
        <v>-62.015987679999995</v>
      </c>
      <c r="I28" s="2">
        <f>以美元计价!I28*6.4741</f>
        <v>-326.77048635</v>
      </c>
      <c r="J28" s="2">
        <f>以美元计价!J28*6.4772</f>
        <v>-176.59956256000001</v>
      </c>
      <c r="K28" s="2">
        <f>以美元计价!K28*6.4854</f>
        <v>-333.71144532000005</v>
      </c>
      <c r="L28" s="2"/>
      <c r="M28" s="2"/>
      <c r="N28" s="2"/>
      <c r="O28" s="7">
        <f>SUM(C28:N28)</f>
        <v>-1844.1638515300001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-90.6694222</v>
      </c>
      <c r="G29" s="2">
        <f>以美元计价!G29*6.4316</f>
        <v>0.28877884000000004</v>
      </c>
      <c r="H29" s="2">
        <f>以美元计价!H29*6.4228</f>
        <v>-77.09736436</v>
      </c>
      <c r="I29" s="2">
        <f>以美元计价!I29*6.4741</f>
        <v>-130.89400121</v>
      </c>
      <c r="J29" s="2">
        <f>以美元计价!J29*6.4772</f>
        <v>-85.408359199999992</v>
      </c>
      <c r="K29" s="2">
        <f>以美元计价!K29*6.4854</f>
        <v>-238.49085690000001</v>
      </c>
      <c r="L29" s="2"/>
      <c r="M29" s="2"/>
      <c r="N29" s="2"/>
      <c r="O29" s="7">
        <f>SUM(C29:N29)</f>
        <v>-896.85984417999987</v>
      </c>
      <c r="P29" s="12"/>
    </row>
    <row r="30" spans="1:16" s="13" customFormat="1" ht="12" customHeight="1">
      <c r="A30" s="51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9282.3682796800003</v>
      </c>
      <c r="G30" s="2">
        <f>以美元计价!G30*6.3682</f>
        <v>9869.9343532399998</v>
      </c>
      <c r="H30" s="2">
        <f>以美元计价!H30*6.4601</f>
        <v>10683.181713769998</v>
      </c>
      <c r="I30" s="2">
        <f>以美元计价!I30*6.4602</f>
        <v>10717.1455599</v>
      </c>
      <c r="J30" s="2">
        <f>以美元计价!J30*6.4679</f>
        <v>10410.876720960001</v>
      </c>
      <c r="K30" s="2">
        <f>以美元计价!K30*6.4604</f>
        <v>10002.092062239999</v>
      </c>
      <c r="L30" s="2"/>
      <c r="M30" s="2"/>
      <c r="N30" s="2"/>
      <c r="O30" s="10" t="s">
        <v>20</v>
      </c>
      <c r="P30" s="12"/>
    </row>
    <row r="31" spans="1:16" s="13" customFormat="1">
      <c r="A31" s="51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6735.5247747200001</v>
      </c>
      <c r="G31" s="2">
        <f>以美元计价!G31*6.3682</f>
        <v>6778.3751251800004</v>
      </c>
      <c r="H31" s="2">
        <f>以美元计价!H31*6.4601</f>
        <v>7653.8676930899992</v>
      </c>
      <c r="I31" s="2">
        <f>以美元计价!I31*6.4602</f>
        <v>7857.9056152799994</v>
      </c>
      <c r="J31" s="2">
        <f>以美元计价!J31*6.4679</f>
        <v>8521.1529651199999</v>
      </c>
      <c r="K31" s="2">
        <f>以美元计价!K31*6.4604</f>
        <v>8131.3850441599998</v>
      </c>
      <c r="L31" s="2"/>
      <c r="M31" s="2"/>
      <c r="N31" s="2"/>
      <c r="O31" s="10" t="s">
        <v>20</v>
      </c>
      <c r="P31" s="12"/>
    </row>
    <row r="32" spans="1:16" s="13" customFormat="1">
      <c r="A32" s="51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2546.8435049600002</v>
      </c>
      <c r="G32" s="2">
        <f>以美元计价!G32*6.3682</f>
        <v>3091.5592280599999</v>
      </c>
      <c r="H32" s="2">
        <f>以美元计价!H32*6.4601</f>
        <v>3029.3140206799999</v>
      </c>
      <c r="I32" s="2">
        <f>以美元计价!I32*6.4602</f>
        <v>2859.2399446200002</v>
      </c>
      <c r="J32" s="2">
        <f>以美元计价!J32*6.4679</f>
        <v>1889.72375584</v>
      </c>
      <c r="K32" s="2">
        <f>以美元计价!K32*6.4604</f>
        <v>1870.7070180799999</v>
      </c>
      <c r="L32" s="2"/>
      <c r="M32" s="2"/>
      <c r="N32" s="2"/>
      <c r="O32" s="10" t="s">
        <v>20</v>
      </c>
      <c r="P32" s="12"/>
    </row>
    <row r="33" spans="1:16" ht="12" customHeight="1">
      <c r="A33" s="51" t="s">
        <v>16</v>
      </c>
      <c r="B33" s="51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>
        <f>以美元计价!H33*6.4601</f>
        <v>343.16051199999998</v>
      </c>
      <c r="I33" s="2">
        <f>以美元计价!I33*6.4602</f>
        <v>412.79127552000006</v>
      </c>
      <c r="J33" s="2">
        <f>以美元计价!J33*6.4679</f>
        <v>397.25841800000001</v>
      </c>
      <c r="K33" s="2">
        <f>以美元计价!K33*6.4604</f>
        <v>360.10269599999998</v>
      </c>
      <c r="L33" s="2"/>
      <c r="M33" s="2"/>
      <c r="N33" s="2"/>
      <c r="O33" s="10" t="s">
        <v>20</v>
      </c>
      <c r="P33" s="12"/>
    </row>
    <row r="34" spans="1:16" ht="12.75" customHeight="1">
      <c r="A34" s="49" t="s">
        <v>31</v>
      </c>
      <c r="B34" s="49"/>
      <c r="C34" s="49"/>
      <c r="D34" s="49"/>
      <c r="E34" s="49"/>
      <c r="F34" s="49"/>
      <c r="G34" s="49"/>
      <c r="H34" s="26"/>
      <c r="I34" s="26"/>
      <c r="J34" s="26"/>
      <c r="K34" s="26"/>
      <c r="L34" s="26"/>
      <c r="M34" s="26"/>
      <c r="N34" s="26"/>
      <c r="O34" s="26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7">
    <mergeCell ref="A34:G34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4" sqref="A34:G3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2" t="s">
        <v>30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4" t="s">
        <v>0</v>
      </c>
      <c r="B4" s="55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56" t="s">
        <v>15</v>
      </c>
      <c r="B5" s="57"/>
      <c r="C5" s="2">
        <v>1995.1457</v>
      </c>
      <c r="D5" s="2">
        <v>1689.7240999999999</v>
      </c>
      <c r="E5" s="2">
        <v>2216.6743000000001</v>
      </c>
      <c r="F5" s="2">
        <v>1903.2710999999999</v>
      </c>
      <c r="G5" s="6">
        <v>1930.1151</v>
      </c>
      <c r="H5" s="2">
        <v>2358.5319</v>
      </c>
      <c r="I5" s="2">
        <v>2141.0356999999999</v>
      </c>
      <c r="J5" s="2">
        <v>2091.4814999999999</v>
      </c>
      <c r="K5" s="2">
        <v>2271.877</v>
      </c>
      <c r="L5" s="2"/>
      <c r="M5" s="2"/>
      <c r="N5" s="2"/>
      <c r="O5" s="7">
        <f>SUM(C5:N5)</f>
        <v>18597.856400000001</v>
      </c>
      <c r="P5" s="29"/>
    </row>
    <row r="6" spans="1:16">
      <c r="A6" s="56" t="s">
        <v>1</v>
      </c>
      <c r="B6" s="57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>
        <v>77.137200000000007</v>
      </c>
      <c r="I6" s="2">
        <v>94.739500000000007</v>
      </c>
      <c r="J6" s="2">
        <v>78.495099999999994</v>
      </c>
      <c r="K6" s="2">
        <v>64.848200000000006</v>
      </c>
      <c r="L6" s="2"/>
      <c r="M6" s="2"/>
      <c r="N6" s="2"/>
      <c r="O6" s="7">
        <f t="shared" ref="O6:O28" si="0">SUM(C6:N6)</f>
        <v>922.52929999999992</v>
      </c>
      <c r="P6" s="29"/>
    </row>
    <row r="7" spans="1:16">
      <c r="A7" s="56" t="s">
        <v>2</v>
      </c>
      <c r="B7" s="57"/>
      <c r="C7" s="2">
        <v>1876.1152</v>
      </c>
      <c r="D7" s="2">
        <v>1584.3542</v>
      </c>
      <c r="E7" s="2">
        <v>2091.2209000000003</v>
      </c>
      <c r="F7" s="2">
        <v>1765.2637</v>
      </c>
      <c r="G7" s="6">
        <v>1810.6669999999999</v>
      </c>
      <c r="H7" s="2">
        <v>2281.3946999999998</v>
      </c>
      <c r="I7" s="2">
        <v>2046.2962</v>
      </c>
      <c r="J7" s="2">
        <v>2012.9863999999998</v>
      </c>
      <c r="K7" s="2">
        <v>2207.0288</v>
      </c>
      <c r="L7" s="2"/>
      <c r="M7" s="2"/>
      <c r="N7" s="2"/>
      <c r="O7" s="7">
        <f t="shared" si="0"/>
        <v>17675.327100000002</v>
      </c>
    </row>
    <row r="8" spans="1:16">
      <c r="A8" s="56" t="s">
        <v>3</v>
      </c>
      <c r="B8" s="57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>
        <v>1906.4736</v>
      </c>
      <c r="I8" s="2">
        <v>1693.5811000000001</v>
      </c>
      <c r="J8" s="2">
        <v>1689.4647</v>
      </c>
      <c r="K8" s="2">
        <v>1890.3796</v>
      </c>
      <c r="L8" s="2"/>
      <c r="M8" s="2"/>
      <c r="N8" s="2"/>
      <c r="O8" s="7">
        <f t="shared" si="0"/>
        <v>14742.778899999999</v>
      </c>
    </row>
    <row r="9" spans="1:16">
      <c r="A9" s="58" t="s">
        <v>4</v>
      </c>
      <c r="B9" s="59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>
        <v>1727.7050999999999</v>
      </c>
      <c r="I9" s="2">
        <v>1531.9645</v>
      </c>
      <c r="J9" s="2">
        <v>1532.3108</v>
      </c>
      <c r="K9" s="2">
        <v>1719.422</v>
      </c>
      <c r="L9" s="2"/>
      <c r="M9" s="2"/>
      <c r="N9" s="2"/>
      <c r="O9" s="7">
        <f t="shared" si="0"/>
        <v>13282.334999999999</v>
      </c>
    </row>
    <row r="10" spans="1:16">
      <c r="A10" s="58" t="s">
        <v>5</v>
      </c>
      <c r="B10" s="59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>
        <v>128.01570000000001</v>
      </c>
      <c r="I10" s="2">
        <v>117.1421</v>
      </c>
      <c r="J10" s="2">
        <v>116.8494</v>
      </c>
      <c r="K10" s="2">
        <v>128.67660000000001</v>
      </c>
      <c r="L10" s="2"/>
      <c r="M10" s="2"/>
      <c r="N10" s="2"/>
      <c r="O10" s="7">
        <f t="shared" si="0"/>
        <v>1064.7765999999999</v>
      </c>
    </row>
    <row r="11" spans="1:16" s="22" customFormat="1">
      <c r="A11" s="60" t="s">
        <v>6</v>
      </c>
      <c r="B11" s="61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>
        <v>50.752800000000001</v>
      </c>
      <c r="I11" s="2">
        <v>44.474499999999999</v>
      </c>
      <c r="J11" s="2">
        <v>40.304499999999997</v>
      </c>
      <c r="K11" s="2">
        <v>42.280999999999999</v>
      </c>
      <c r="L11" s="2"/>
      <c r="M11" s="2"/>
      <c r="N11" s="2"/>
      <c r="O11" s="7">
        <f>SUM(C11:N11)</f>
        <v>395.66729999999995</v>
      </c>
    </row>
    <row r="12" spans="1:16" s="22" customFormat="1">
      <c r="A12" s="42" t="s">
        <v>7</v>
      </c>
      <c r="B12" s="43"/>
      <c r="C12" s="14">
        <v>284.827</v>
      </c>
      <c r="D12" s="2">
        <v>310.84800000000001</v>
      </c>
      <c r="E12" s="2">
        <v>380.59820000000002</v>
      </c>
      <c r="F12" s="2">
        <v>314.82069999999999</v>
      </c>
      <c r="G12" s="2">
        <v>273.6472</v>
      </c>
      <c r="H12" s="2">
        <v>374.92110000000002</v>
      </c>
      <c r="I12" s="2">
        <v>352.71510000000001</v>
      </c>
      <c r="J12" s="2">
        <v>323.52170000000001</v>
      </c>
      <c r="K12" s="2">
        <v>316.64920000000001</v>
      </c>
      <c r="L12" s="2"/>
      <c r="M12" s="2"/>
      <c r="N12" s="2"/>
      <c r="O12" s="7">
        <f t="shared" si="0"/>
        <v>2932.5481999999993</v>
      </c>
    </row>
    <row r="13" spans="1:16" s="22" customFormat="1">
      <c r="A13" s="44" t="s">
        <v>8</v>
      </c>
      <c r="B13" s="45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>
        <v>186.62450000000001</v>
      </c>
      <c r="I13" s="2">
        <v>170.92140000000001</v>
      </c>
      <c r="J13" s="2">
        <v>147.9641</v>
      </c>
      <c r="K13" s="2">
        <v>140.57419999999999</v>
      </c>
      <c r="L13" s="2"/>
      <c r="M13" s="2"/>
      <c r="N13" s="2"/>
      <c r="O13" s="7">
        <f t="shared" si="0"/>
        <v>1311.1282999999999</v>
      </c>
    </row>
    <row r="14" spans="1:16" s="22" customFormat="1">
      <c r="A14" s="44" t="s">
        <v>9</v>
      </c>
      <c r="B14" s="45"/>
      <c r="C14" s="14">
        <v>117.3781</v>
      </c>
      <c r="D14" s="2">
        <v>164.44990000000001</v>
      </c>
      <c r="E14" s="2">
        <v>167.75640000000001</v>
      </c>
      <c r="F14" s="2">
        <v>120.39319999999999</v>
      </c>
      <c r="G14" s="2">
        <v>119.928</v>
      </c>
      <c r="H14" s="2">
        <v>134.10120000000001</v>
      </c>
      <c r="I14" s="2">
        <v>132.0848</v>
      </c>
      <c r="J14" s="2">
        <v>139.97970000000001</v>
      </c>
      <c r="K14" s="2">
        <v>136.00899999999999</v>
      </c>
      <c r="L14" s="2"/>
      <c r="M14" s="2"/>
      <c r="N14" s="2"/>
      <c r="O14" s="7">
        <f t="shared" si="0"/>
        <v>1232.0803000000001</v>
      </c>
    </row>
    <row r="15" spans="1:16" s="22" customFormat="1">
      <c r="A15" s="40" t="s">
        <v>12</v>
      </c>
      <c r="B15" s="41"/>
      <c r="C15" s="14">
        <v>1586.9989</v>
      </c>
      <c r="D15" s="2">
        <v>1409.5121999999999</v>
      </c>
      <c r="E15" s="2">
        <v>2019.7245</v>
      </c>
      <c r="F15" s="2">
        <v>1881.0150000000001</v>
      </c>
      <c r="G15" s="2">
        <v>1699.7511</v>
      </c>
      <c r="H15" s="2">
        <v>2137.9805000000001</v>
      </c>
      <c r="I15" s="2">
        <v>2045.4619</v>
      </c>
      <c r="J15" s="2">
        <v>1955.0182</v>
      </c>
      <c r="K15" s="2">
        <v>2062.8881999999999</v>
      </c>
      <c r="L15" s="2"/>
      <c r="M15" s="2"/>
      <c r="N15" s="2"/>
      <c r="O15" s="7">
        <f t="shared" si="0"/>
        <v>16798.3505</v>
      </c>
      <c r="P15" s="33"/>
    </row>
    <row r="16" spans="1:16" s="22" customFormat="1">
      <c r="A16" s="40" t="s">
        <v>1</v>
      </c>
      <c r="B16" s="41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>
        <v>227.9794</v>
      </c>
      <c r="I16" s="2">
        <v>128.46680000000001</v>
      </c>
      <c r="J16" s="2">
        <v>122.5791</v>
      </c>
      <c r="K16" s="2">
        <v>123.72750000000001</v>
      </c>
      <c r="L16" s="2"/>
      <c r="M16" s="2"/>
      <c r="N16" s="2"/>
      <c r="O16" s="7">
        <f t="shared" si="0"/>
        <v>1226.0949000000001</v>
      </c>
    </row>
    <row r="17" spans="1:16" s="22" customFormat="1">
      <c r="A17" s="40" t="s">
        <v>2</v>
      </c>
      <c r="B17" s="41"/>
      <c r="C17" s="14">
        <v>1469.0234</v>
      </c>
      <c r="D17" s="2">
        <v>1248.8176999999998</v>
      </c>
      <c r="E17" s="2">
        <v>1887.3136</v>
      </c>
      <c r="F17" s="2">
        <v>1776.4911000000002</v>
      </c>
      <c r="G17" s="2">
        <v>1592.0137999999999</v>
      </c>
      <c r="H17" s="2">
        <v>1910.0011000000002</v>
      </c>
      <c r="I17" s="2">
        <v>1916.9951000000001</v>
      </c>
      <c r="J17" s="2">
        <v>1832.4391000000001</v>
      </c>
      <c r="K17" s="2">
        <v>1939.1606999999999</v>
      </c>
      <c r="L17" s="2"/>
      <c r="M17" s="2"/>
      <c r="N17" s="2"/>
      <c r="O17" s="7">
        <f t="shared" si="0"/>
        <v>15572.255599999999</v>
      </c>
    </row>
    <row r="18" spans="1:16" s="22" customFormat="1">
      <c r="A18" s="42" t="s">
        <v>3</v>
      </c>
      <c r="B18" s="43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>
        <v>1602.2336</v>
      </c>
      <c r="I18" s="2">
        <v>1670.2019</v>
      </c>
      <c r="J18" s="2">
        <v>1589.1903</v>
      </c>
      <c r="K18" s="2">
        <v>1685.2431999999999</v>
      </c>
      <c r="L18" s="2"/>
      <c r="M18" s="2"/>
      <c r="N18" s="2"/>
      <c r="O18" s="7">
        <f t="shared" si="0"/>
        <v>13238.2307</v>
      </c>
      <c r="P18" s="37"/>
    </row>
    <row r="19" spans="1:16" s="22" customFormat="1">
      <c r="A19" s="44" t="s">
        <v>4</v>
      </c>
      <c r="B19" s="45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>
        <v>1284.2326</v>
      </c>
      <c r="I19" s="2">
        <v>1378.1610000000001</v>
      </c>
      <c r="J19" s="2">
        <v>1302.0308</v>
      </c>
      <c r="K19" s="2">
        <v>1363.6302000000001</v>
      </c>
      <c r="L19" s="2"/>
      <c r="M19" s="2"/>
      <c r="N19" s="2"/>
      <c r="O19" s="7">
        <f t="shared" si="0"/>
        <v>10899.575100000002</v>
      </c>
    </row>
    <row r="20" spans="1:16" s="22" customFormat="1">
      <c r="A20" s="44" t="s">
        <v>5</v>
      </c>
      <c r="B20" s="45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>
        <v>180.78649999999999</v>
      </c>
      <c r="I20" s="2">
        <v>184.24340000000001</v>
      </c>
      <c r="J20" s="2">
        <v>187.7286</v>
      </c>
      <c r="K20" s="2">
        <v>202.9855</v>
      </c>
      <c r="L20" s="2"/>
      <c r="M20" s="2"/>
      <c r="N20" s="2"/>
      <c r="O20" s="7">
        <f t="shared" si="0"/>
        <v>1586.5998</v>
      </c>
    </row>
    <row r="21" spans="1:16" s="22" customFormat="1">
      <c r="A21" s="44" t="s">
        <v>6</v>
      </c>
      <c r="B21" s="45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>
        <v>137.21449999999999</v>
      </c>
      <c r="I21" s="2">
        <v>107.7975</v>
      </c>
      <c r="J21" s="2">
        <v>99.430899999999994</v>
      </c>
      <c r="K21" s="2">
        <v>118.6275</v>
      </c>
      <c r="L21" s="2"/>
      <c r="M21" s="2"/>
      <c r="N21" s="2"/>
      <c r="O21" s="7">
        <f t="shared" si="0"/>
        <v>752.05579999999986</v>
      </c>
    </row>
    <row r="22" spans="1:16">
      <c r="A22" s="47" t="s">
        <v>7</v>
      </c>
      <c r="B22" s="48"/>
      <c r="C22" s="2">
        <v>246.37549999999999</v>
      </c>
      <c r="D22" s="2">
        <v>210.90860000000001</v>
      </c>
      <c r="E22" s="2">
        <v>347.9504</v>
      </c>
      <c r="F22" s="2">
        <v>250.83449999999999</v>
      </c>
      <c r="G22" s="2">
        <v>226.22890000000001</v>
      </c>
      <c r="H22" s="2">
        <v>307.76749999999998</v>
      </c>
      <c r="I22" s="2">
        <v>246.79320000000001</v>
      </c>
      <c r="J22" s="2">
        <v>243.24879999999999</v>
      </c>
      <c r="K22" s="2">
        <v>253.91749999999999</v>
      </c>
      <c r="L22" s="2"/>
      <c r="M22" s="2"/>
      <c r="N22" s="2"/>
      <c r="O22" s="7">
        <f t="shared" si="0"/>
        <v>2334.0248999999999</v>
      </c>
    </row>
    <row r="23" spans="1:16">
      <c r="A23" s="38" t="s">
        <v>8</v>
      </c>
      <c r="B23" s="39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>
        <v>106.23399999999999</v>
      </c>
      <c r="I23" s="2">
        <v>73.125600000000006</v>
      </c>
      <c r="J23" s="2">
        <v>73.2</v>
      </c>
      <c r="K23" s="2">
        <v>82.060299999999998</v>
      </c>
      <c r="L23" s="2"/>
      <c r="M23" s="2"/>
      <c r="N23" s="2"/>
      <c r="O23" s="7">
        <f t="shared" si="0"/>
        <v>715.9203</v>
      </c>
    </row>
    <row r="24" spans="1:16">
      <c r="A24" s="38" t="s">
        <v>9</v>
      </c>
      <c r="B24" s="39"/>
      <c r="C24" s="2">
        <v>155.9701</v>
      </c>
      <c r="D24" s="2">
        <v>115.9144</v>
      </c>
      <c r="E24" s="2">
        <v>190.40369999999999</v>
      </c>
      <c r="F24" s="2">
        <v>94.875699999999995</v>
      </c>
      <c r="G24" s="2">
        <v>91.792299999999997</v>
      </c>
      <c r="H24" s="2">
        <v>140.29949999999999</v>
      </c>
      <c r="I24" s="2">
        <v>134.1157</v>
      </c>
      <c r="J24" s="2">
        <v>131.40780000000001</v>
      </c>
      <c r="K24" s="2">
        <v>124.392</v>
      </c>
      <c r="L24" s="2"/>
      <c r="M24" s="2"/>
      <c r="N24" s="2"/>
      <c r="O24" s="7">
        <f t="shared" si="0"/>
        <v>1179.1712</v>
      </c>
    </row>
    <row r="25" spans="1:16">
      <c r="A25" s="50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272.09140000000002</v>
      </c>
      <c r="G25" s="14">
        <v>453.1961</v>
      </c>
      <c r="H25" s="2">
        <v>508.6617</v>
      </c>
      <c r="I25" s="2">
        <v>367.71730000000002</v>
      </c>
      <c r="J25" s="14">
        <v>318.42669999999998</v>
      </c>
      <c r="K25" s="14">
        <v>351.65899999999999</v>
      </c>
      <c r="L25" s="2"/>
      <c r="M25" s="2"/>
      <c r="N25" s="2"/>
      <c r="O25" s="7">
        <f t="shared" si="0"/>
        <v>3448.1464000000001</v>
      </c>
    </row>
    <row r="26" spans="1:16">
      <c r="A26" s="50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246.53049999999999</v>
      </c>
      <c r="G26" s="14">
        <v>241.03030000000001</v>
      </c>
      <c r="H26" s="2">
        <v>359.17439999999999</v>
      </c>
      <c r="I26" s="2">
        <v>313.47859999999997</v>
      </c>
      <c r="J26" s="14">
        <v>346.96519999999998</v>
      </c>
      <c r="K26" s="14">
        <v>312.58109999999999</v>
      </c>
      <c r="L26" s="2"/>
      <c r="M26" s="2"/>
      <c r="N26" s="2"/>
      <c r="O26" s="7">
        <f t="shared" si="0"/>
        <v>2657.2505999999998</v>
      </c>
    </row>
    <row r="27" spans="1:16">
      <c r="A27" s="50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25.5609</v>
      </c>
      <c r="G27" s="14">
        <v>212.16579999999999</v>
      </c>
      <c r="H27" s="2">
        <v>149.4873</v>
      </c>
      <c r="I27" s="2">
        <v>54.238700000000001</v>
      </c>
      <c r="J27" s="14">
        <v>-28.538499999999999</v>
      </c>
      <c r="K27" s="14">
        <v>39.0779</v>
      </c>
      <c r="L27" s="2"/>
      <c r="M27" s="2"/>
      <c r="N27" s="2"/>
      <c r="O27" s="7">
        <f t="shared" si="0"/>
        <v>790.89580000000001</v>
      </c>
    </row>
    <row r="28" spans="1:16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-49.412799999999997</v>
      </c>
      <c r="G28" s="30">
        <v>-27.312999999999999</v>
      </c>
      <c r="H28" s="2">
        <v>-9.6555999999999997</v>
      </c>
      <c r="I28" s="2">
        <v>-50.473500000000001</v>
      </c>
      <c r="J28" s="14">
        <v>-27.264800000000001</v>
      </c>
      <c r="K28" s="14">
        <v>-51.455800000000004</v>
      </c>
      <c r="L28" s="2"/>
      <c r="M28" s="2"/>
      <c r="N28" s="2"/>
      <c r="O28" s="7">
        <f t="shared" si="0"/>
        <v>-284.63889999999998</v>
      </c>
    </row>
    <row r="29" spans="1:16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-13.9055</v>
      </c>
      <c r="G29" s="30">
        <v>4.4900000000000002E-2</v>
      </c>
      <c r="H29" s="2">
        <v>-12.0037</v>
      </c>
      <c r="I29" s="2">
        <v>-20.2181</v>
      </c>
      <c r="J29" s="14">
        <v>-13.186</v>
      </c>
      <c r="K29" s="14">
        <v>-36.773499999999999</v>
      </c>
      <c r="L29" s="2"/>
      <c r="M29" s="2"/>
      <c r="N29" s="2"/>
      <c r="O29" s="7">
        <f>SUM(C29:N29)</f>
        <v>-138.29410000000001</v>
      </c>
    </row>
    <row r="30" spans="1:16" ht="12.75" customHeight="1">
      <c r="A30" s="51" t="s">
        <v>28</v>
      </c>
      <c r="B30" s="8" t="s">
        <v>27</v>
      </c>
      <c r="C30" s="2">
        <v>1392.6719000000001</v>
      </c>
      <c r="D30" s="21">
        <v>1427.6042</v>
      </c>
      <c r="E30" s="2">
        <v>1456.85</v>
      </c>
      <c r="F30" s="2">
        <v>1435.2994000000001</v>
      </c>
      <c r="G30" s="14">
        <v>1549.8782000000001</v>
      </c>
      <c r="H30" s="2">
        <v>1653.7176999999999</v>
      </c>
      <c r="I30" s="2">
        <v>1658.9494999999999</v>
      </c>
      <c r="J30" s="14">
        <v>1609.6224</v>
      </c>
      <c r="K30" s="14">
        <v>1548.2156</v>
      </c>
      <c r="L30" s="2"/>
      <c r="M30" s="2"/>
      <c r="N30" s="2"/>
      <c r="O30" s="10" t="s">
        <v>23</v>
      </c>
    </row>
    <row r="31" spans="1:16" ht="12.75" customHeight="1">
      <c r="A31" s="51"/>
      <c r="B31" s="8" t="s">
        <v>26</v>
      </c>
      <c r="C31" s="2">
        <v>913.13390000000004</v>
      </c>
      <c r="D31" s="21">
        <v>911.07730000000004</v>
      </c>
      <c r="E31" s="2">
        <v>1048.4491</v>
      </c>
      <c r="F31" s="2">
        <v>1041.4901</v>
      </c>
      <c r="G31" s="14">
        <v>1064.4099000000001</v>
      </c>
      <c r="H31" s="2">
        <v>1184.7909</v>
      </c>
      <c r="I31" s="2">
        <v>1216.3563999999999</v>
      </c>
      <c r="J31" s="14">
        <v>1317.4528</v>
      </c>
      <c r="K31" s="14">
        <v>1258.6504</v>
      </c>
      <c r="L31" s="2"/>
      <c r="M31" s="2"/>
      <c r="N31" s="2"/>
      <c r="O31" s="10" t="s">
        <v>23</v>
      </c>
    </row>
    <row r="32" spans="1:16" ht="12.75" customHeight="1">
      <c r="A32" s="51"/>
      <c r="B32" s="8" t="s">
        <v>25</v>
      </c>
      <c r="C32" s="2">
        <v>479.53800000000001</v>
      </c>
      <c r="D32" s="21">
        <v>516.52689999999996</v>
      </c>
      <c r="E32" s="2">
        <v>408.40089999999998</v>
      </c>
      <c r="F32" s="2">
        <v>393.80930000000001</v>
      </c>
      <c r="G32" s="14">
        <v>485.4683</v>
      </c>
      <c r="H32" s="2">
        <v>468.92680000000001</v>
      </c>
      <c r="I32" s="2">
        <v>442.59309999999999</v>
      </c>
      <c r="J32" s="14">
        <v>292.1696</v>
      </c>
      <c r="K32" s="14">
        <v>289.5652</v>
      </c>
      <c r="L32" s="2"/>
      <c r="M32" s="2"/>
      <c r="N32" s="2"/>
      <c r="O32" s="10" t="s">
        <v>23</v>
      </c>
    </row>
    <row r="33" spans="1:15" ht="12.75" customHeight="1">
      <c r="A33" s="51" t="s">
        <v>24</v>
      </c>
      <c r="B33" s="51"/>
      <c r="C33" s="2">
        <v>-126.1905</v>
      </c>
      <c r="D33" s="21">
        <v>-85.770099999999999</v>
      </c>
      <c r="E33" s="2">
        <v>-19.3994</v>
      </c>
      <c r="F33" s="2">
        <v>-7.0834999999999999</v>
      </c>
      <c r="G33" s="14">
        <v>-0.26</v>
      </c>
      <c r="H33" s="2">
        <v>53.12</v>
      </c>
      <c r="I33" s="35">
        <v>63.897600000000004</v>
      </c>
      <c r="J33" s="14">
        <v>61.42</v>
      </c>
      <c r="K33" s="14">
        <v>55.74</v>
      </c>
      <c r="L33" s="2"/>
      <c r="M33" s="2"/>
      <c r="N33" s="2"/>
      <c r="O33" s="10" t="s">
        <v>23</v>
      </c>
    </row>
    <row r="34" spans="1:15" ht="12.75" customHeight="1">
      <c r="A34" s="49" t="s">
        <v>31</v>
      </c>
      <c r="B34" s="49"/>
      <c r="C34" s="49"/>
      <c r="D34" s="49"/>
      <c r="E34" s="49"/>
      <c r="F34" s="49"/>
      <c r="G34" s="49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36"/>
      <c r="J35" s="24"/>
      <c r="K35" s="24"/>
      <c r="L35" s="24"/>
      <c r="M35" s="24"/>
      <c r="N35" s="24"/>
      <c r="O35" s="24"/>
    </row>
    <row r="36" spans="1:1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D37" s="19"/>
      <c r="J37" s="24"/>
      <c r="K37" s="24"/>
      <c r="L37" s="24"/>
      <c r="M37" s="24"/>
      <c r="N37" s="24"/>
      <c r="O37" s="24"/>
    </row>
    <row r="38" spans="1:15" ht="13.5">
      <c r="D38" s="19"/>
      <c r="J38" s="34"/>
      <c r="K38" s="19"/>
      <c r="N38" s="12"/>
      <c r="O38" s="25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6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34:G34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2021-10-20T01:15:28Z</dcterms:modified>
</cp:coreProperties>
</file>