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L31" i="3"/>
  <c r="L32"/>
  <c r="L33"/>
  <c r="L30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5"/>
  <c r="K31"/>
  <c r="K32"/>
  <c r="K33"/>
  <c r="K30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5"/>
  <c r="J31"/>
  <c r="J32"/>
  <c r="J33"/>
  <c r="J30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5"/>
  <c r="I31" l="1"/>
  <c r="I32"/>
  <c r="I33"/>
  <c r="I3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5"/>
  <c r="H31"/>
  <c r="H32"/>
  <c r="H33"/>
  <c r="H30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5"/>
  <c r="O27" i="4" l="1"/>
  <c r="O28"/>
  <c r="G31" i="3"/>
  <c r="G32"/>
  <c r="G33"/>
  <c r="G30"/>
  <c r="G25"/>
  <c r="G26"/>
  <c r="G27"/>
  <c r="G28"/>
  <c r="G29"/>
  <c r="G6"/>
  <c r="G7"/>
  <c r="G8"/>
  <c r="G9"/>
  <c r="G10"/>
  <c r="G11"/>
  <c r="G12"/>
  <c r="G13"/>
  <c r="G14"/>
  <c r="G15"/>
  <c r="G16"/>
  <c r="G17"/>
  <c r="G18"/>
  <c r="G19"/>
  <c r="G20"/>
  <c r="G21"/>
  <c r="G22"/>
  <c r="O22" s="1"/>
  <c r="G23"/>
  <c r="G24"/>
  <c r="G5"/>
  <c r="F31"/>
  <c r="F32"/>
  <c r="F33"/>
  <c r="F30"/>
  <c r="F7"/>
  <c r="F8"/>
  <c r="O8" s="1"/>
  <c r="F9"/>
  <c r="F10"/>
  <c r="O10" s="1"/>
  <c r="F11"/>
  <c r="F12"/>
  <c r="O12" s="1"/>
  <c r="F13"/>
  <c r="F14"/>
  <c r="F15"/>
  <c r="F16"/>
  <c r="F17"/>
  <c r="O17" s="1"/>
  <c r="F18"/>
  <c r="F19"/>
  <c r="O19" s="1"/>
  <c r="F20"/>
  <c r="F21"/>
  <c r="O21" s="1"/>
  <c r="F22"/>
  <c r="F23"/>
  <c r="F24"/>
  <c r="F25"/>
  <c r="F26"/>
  <c r="F27"/>
  <c r="O27" s="1"/>
  <c r="F28"/>
  <c r="F29"/>
  <c r="F6"/>
  <c r="F5"/>
  <c r="O6" i="4"/>
  <c r="O14"/>
  <c r="O15"/>
  <c r="O22"/>
  <c r="O23"/>
  <c r="O25"/>
  <c r="O26"/>
  <c r="O5"/>
  <c r="O11"/>
  <c r="O29"/>
  <c r="O7"/>
  <c r="O8"/>
  <c r="O9"/>
  <c r="O10"/>
  <c r="O12"/>
  <c r="O13"/>
  <c r="O16"/>
  <c r="O17"/>
  <c r="O18"/>
  <c r="O19"/>
  <c r="O20"/>
  <c r="O21"/>
  <c r="O24"/>
  <c r="O11" i="3"/>
  <c r="O29"/>
  <c r="O20"/>
  <c r="O24" l="1"/>
  <c r="O18"/>
  <c r="O16"/>
  <c r="O13"/>
  <c r="O25"/>
  <c r="O14"/>
  <c r="O9"/>
  <c r="O7"/>
  <c r="O15"/>
  <c r="O26"/>
  <c r="O23"/>
  <c r="O6"/>
  <c r="O28"/>
  <c r="O5" l="1"/>
</calcChain>
</file>

<file path=xl/sharedStrings.xml><?xml version="1.0" encoding="utf-8"?>
<sst xmlns="http://schemas.openxmlformats.org/spreadsheetml/2006/main" count="82" uniqueCount="31">
  <si>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</si>
  <si>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</si>
  <si>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</si>
  <si>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</si>
  <si>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</si>
  <si>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</si>
  <si>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</si>
  <si>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</si>
  <si>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</si>
  <si>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</si>
  <si>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</si>
  <si>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</si>
  <si>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</si>
  <si>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</si>
  <si>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</si>
  <si>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</si>
  <si>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</si>
  <si>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</si>
  <si>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</si>
  <si>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</si>
  <si>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</si>
  <si>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</si>
  <si>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</si>
  <si>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</si>
  <si>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</si>
  <si>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</si>
  <si>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</si>
  <si>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</si>
  <si>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</si>
  <si>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</si>
  <si>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2020年银行结售汇数据（按交易项目）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</si>
</sst>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9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180" fontId="11" fillId="2" borderId="0" xfId="0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topLeftCell="A7" workbookViewId="0">
      <pane xSplit="2" topLeftCell="C1" activePane="topRight" state="frozen"/>
      <selection activeCell="A4" sqref="A4"/>
      <selection pane="topRight" activeCell="L33" sqref="L33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9.375" style="1" bestFit="1" customWidth="1"/>
    <col min="17" max="17" width="17.125" style="1" bestFit="1" customWidth="1"/>
    <col min="18" max="18" width="9.375" style="1" bestFit="1" customWidth="1"/>
    <col min="19" max="16384" width="9" style="1"/>
  </cols>
  <sheetData>
    <row r="1" spans="1:17" s="4" customFormat="1" ht="28.5" customHeight="1">
      <c r="A1" s="37"/>
      <c r="B1" s="37"/>
      <c r="C1" s="37"/>
      <c r="D1" s="37"/>
      <c r="E1" s="29"/>
      <c r="J1" s="25"/>
      <c r="K1" s="25"/>
      <c r="L1" s="25"/>
    </row>
    <row r="2" spans="1:17" ht="18.75">
      <c r="A2" s="50" t="s">
        <v>30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7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7">
      <c r="A4" s="52" t="s">
        <v>0</v>
      </c>
      <c r="B4" s="53"/>
      <c r="C4" s="5">
        <v>43831</v>
      </c>
      <c r="D4" s="5">
        <v>43863</v>
      </c>
      <c r="E4" s="5">
        <v>43893</v>
      </c>
      <c r="F4" s="5">
        <v>43925</v>
      </c>
      <c r="G4" s="5">
        <v>43956</v>
      </c>
      <c r="H4" s="5">
        <v>43988</v>
      </c>
      <c r="I4" s="5">
        <v>44019</v>
      </c>
      <c r="J4" s="5">
        <v>44051</v>
      </c>
      <c r="K4" s="5">
        <v>44083</v>
      </c>
      <c r="L4" s="5">
        <v>44114</v>
      </c>
      <c r="M4" s="5">
        <v>44146</v>
      </c>
      <c r="N4" s="5">
        <v>44177</v>
      </c>
      <c r="O4" s="5" t="s">
        <v>11</v>
      </c>
    </row>
    <row r="5" spans="1:17">
      <c r="A5" s="54" t="s">
        <v>15</v>
      </c>
      <c r="B5" s="55"/>
      <c r="C5" s="2">
        <v>10066.780158119998</v>
      </c>
      <c r="D5" s="2">
        <v>10342.864020930001</v>
      </c>
      <c r="E5" s="2">
        <v>13888.381980059999</v>
      </c>
      <c r="F5" s="2">
        <f>以美元计价!F5*7.0686</f>
        <v>11114.981192700001</v>
      </c>
      <c r="G5" s="2">
        <f>以美元计价!G5*7.0995</f>
        <v>10795.789359599999</v>
      </c>
      <c r="H5" s="2">
        <f>以美元计价!H5*7.0863</f>
        <v>10815.863625059999</v>
      </c>
      <c r="I5" s="2">
        <f>以美元计价!I5*7.0088</f>
        <v>12067.99574624</v>
      </c>
      <c r="J5" s="2">
        <f>以美元计价!J5*6.9334</f>
        <v>11062.41580836</v>
      </c>
      <c r="K5" s="2">
        <f>以美元计价!K5*6.8148</f>
        <v>12340.659631680001</v>
      </c>
      <c r="L5" s="2">
        <f>以美元计价!L5*6.7111</f>
        <v>10279.319390120001</v>
      </c>
      <c r="M5" s="2"/>
      <c r="N5" s="2"/>
      <c r="O5" s="7">
        <f>SUM(C5:N5)</f>
        <v>112775.05091287001</v>
      </c>
      <c r="P5" s="12"/>
      <c r="Q5" s="33"/>
    </row>
    <row r="6" spans="1:17">
      <c r="A6" s="54" t="s">
        <v>1</v>
      </c>
      <c r="B6" s="55"/>
      <c r="C6" s="2">
        <v>927.57630167999991</v>
      </c>
      <c r="D6" s="2">
        <v>2653.49813778</v>
      </c>
      <c r="E6" s="2">
        <v>2845.2579296399999</v>
      </c>
      <c r="F6" s="2">
        <f>以美元计价!F6*7.0686</f>
        <v>1371.0454480799999</v>
      </c>
      <c r="G6" s="2">
        <f>以美元计价!G6*7.0995</f>
        <v>1026.1020942</v>
      </c>
      <c r="H6" s="2">
        <f>以美元计价!H6*7.0863</f>
        <v>1241.25402375</v>
      </c>
      <c r="I6" s="2">
        <f>以美元计价!I6*7.0088</f>
        <v>1215.7226180800001</v>
      </c>
      <c r="J6" s="2">
        <f>以美元计价!J6*6.9334</f>
        <v>1367.57362962</v>
      </c>
      <c r="K6" s="2">
        <f>以美元计价!K6*6.8148</f>
        <v>687.45249072000001</v>
      </c>
      <c r="L6" s="2">
        <f>以美元计价!L6*6.7111</f>
        <v>526.63679475000004</v>
      </c>
      <c r="M6" s="2"/>
      <c r="N6" s="2"/>
      <c r="O6" s="7">
        <f>SUM(C6:N6)</f>
        <v>13862.119468299999</v>
      </c>
      <c r="P6" s="12"/>
    </row>
    <row r="7" spans="1:17">
      <c r="A7" s="54" t="s">
        <v>2</v>
      </c>
      <c r="B7" s="55"/>
      <c r="C7" s="2">
        <v>9139.2038564399991</v>
      </c>
      <c r="D7" s="2">
        <v>7689.3658831500015</v>
      </c>
      <c r="E7" s="2">
        <v>11043.12405042</v>
      </c>
      <c r="F7" s="2">
        <f>以美元计价!F7*7.0686</f>
        <v>9743.9357446200011</v>
      </c>
      <c r="G7" s="2">
        <f>以美元计价!G7*7.0995</f>
        <v>9769.6872653999999</v>
      </c>
      <c r="H7" s="2">
        <f>以美元计价!H7*7.0863</f>
        <v>9574.6096013099996</v>
      </c>
      <c r="I7" s="2">
        <f>以美元计价!I7*7.0088</f>
        <v>10852.273128160001</v>
      </c>
      <c r="J7" s="2">
        <f>以美元计价!J7*6.9334</f>
        <v>9694.8421787399984</v>
      </c>
      <c r="K7" s="2">
        <f>以美元计价!K7*6.8148</f>
        <v>11653.207140959999</v>
      </c>
      <c r="L7" s="2">
        <f>以美元计价!L7*6.7111</f>
        <v>9752.682595369999</v>
      </c>
      <c r="M7" s="2"/>
      <c r="N7" s="2"/>
      <c r="O7" s="7">
        <f>SUM(C7:N7)</f>
        <v>98912.931444570015</v>
      </c>
      <c r="P7" s="12"/>
    </row>
    <row r="8" spans="1:17">
      <c r="A8" s="54" t="s">
        <v>3</v>
      </c>
      <c r="B8" s="55"/>
      <c r="C8" s="2">
        <v>7868.1855621599998</v>
      </c>
      <c r="D8" s="2">
        <v>6688.9579437100001</v>
      </c>
      <c r="E8" s="2">
        <v>8934.3442087199983</v>
      </c>
      <c r="F8" s="2">
        <f>以美元计价!F8*7.0686</f>
        <v>8213.2431381000006</v>
      </c>
      <c r="G8" s="2">
        <f>以美元计价!G8*7.0995</f>
        <v>8458.9016107499992</v>
      </c>
      <c r="H8" s="2">
        <f>以美元计价!H8*7.0863</f>
        <v>7847.8327726500002</v>
      </c>
      <c r="I8" s="2">
        <f>以美元计价!I8*7.0088</f>
        <v>9048.13091136</v>
      </c>
      <c r="J8" s="2">
        <f>以美元计价!J8*6.9334</f>
        <v>8316.3734043599998</v>
      </c>
      <c r="K8" s="2">
        <f>以美元计价!K8*6.8148</f>
        <v>10036.66638852</v>
      </c>
      <c r="L8" s="2">
        <f>以美元计价!L8*6.7111</f>
        <v>8238.3195248199991</v>
      </c>
      <c r="M8" s="2"/>
      <c r="N8" s="2"/>
      <c r="O8" s="7">
        <f t="shared" ref="O8:O27" si="0">SUM(C8:N8)</f>
        <v>83650.955465150008</v>
      </c>
      <c r="P8" s="12"/>
    </row>
    <row r="9" spans="1:17">
      <c r="A9" s="56" t="s">
        <v>4</v>
      </c>
      <c r="B9" s="57"/>
      <c r="C9" s="2">
        <v>6938.4406555799997</v>
      </c>
      <c r="D9" s="2">
        <v>5973.4869284999995</v>
      </c>
      <c r="E9" s="2">
        <v>7801.8080647499992</v>
      </c>
      <c r="F9" s="2">
        <f>以美元计价!F9*7.0686</f>
        <v>7122.4556634</v>
      </c>
      <c r="G9" s="2">
        <f>以美元计价!G9*7.0995</f>
        <v>7597.5178558500002</v>
      </c>
      <c r="H9" s="2">
        <f>以美元计价!H9*7.0863</f>
        <v>7030.948910699999</v>
      </c>
      <c r="I9" s="2">
        <f>以美元计价!I9*7.0088</f>
        <v>8063.7155143999989</v>
      </c>
      <c r="J9" s="2">
        <f>以美元计价!J9*6.9334</f>
        <v>7468.6973070399999</v>
      </c>
      <c r="K9" s="2">
        <f>以美元计价!K9*6.8148</f>
        <v>9060.2207186399992</v>
      </c>
      <c r="L9" s="2">
        <f>以美元计价!L9*6.7111</f>
        <v>7565.6867762300008</v>
      </c>
      <c r="M9" s="2"/>
      <c r="N9" s="2"/>
      <c r="O9" s="7">
        <f t="shared" si="0"/>
        <v>74622.978395089987</v>
      </c>
      <c r="P9" s="12"/>
    </row>
    <row r="10" spans="1:17">
      <c r="A10" s="56" t="s">
        <v>5</v>
      </c>
      <c r="B10" s="57"/>
      <c r="C10" s="2">
        <v>662.14805453999998</v>
      </c>
      <c r="D10" s="2">
        <v>565.24144970999998</v>
      </c>
      <c r="E10" s="2">
        <v>804.50684054999999</v>
      </c>
      <c r="F10" s="2">
        <f>以美元计价!F10*7.0686</f>
        <v>864.14200487999994</v>
      </c>
      <c r="G10" s="2">
        <f>以美元计价!G10*7.0995</f>
        <v>631.09372365000002</v>
      </c>
      <c r="H10" s="2">
        <f>以美元计价!H10*7.0863</f>
        <v>576.51018827999997</v>
      </c>
      <c r="I10" s="2">
        <f>以美元计价!I10*7.0088</f>
        <v>667.9379391199999</v>
      </c>
      <c r="J10" s="2">
        <f>以美元计价!J10*6.9334</f>
        <v>656.76562165999997</v>
      </c>
      <c r="K10" s="2">
        <f>以美元计价!K10*6.8148</f>
        <v>647.31877055999996</v>
      </c>
      <c r="L10" s="2">
        <f>以美元计价!L10*6.7111</f>
        <v>512.47972930000003</v>
      </c>
      <c r="M10" s="2"/>
      <c r="N10" s="2"/>
      <c r="O10" s="7">
        <f t="shared" si="0"/>
        <v>6588.1443222500002</v>
      </c>
      <c r="P10" s="12"/>
    </row>
    <row r="11" spans="1:17">
      <c r="A11" s="58" t="s">
        <v>6</v>
      </c>
      <c r="B11" s="59"/>
      <c r="C11" s="14">
        <v>267.59685203999999</v>
      </c>
      <c r="D11" s="14">
        <v>150.22956550000001</v>
      </c>
      <c r="E11" s="2">
        <v>328.02930341999996</v>
      </c>
      <c r="F11" s="2">
        <f>以美元计价!F11*7.0686</f>
        <v>226.64546981999999</v>
      </c>
      <c r="G11" s="2">
        <f>以美元计价!G11*7.0995</f>
        <v>230.29003125</v>
      </c>
      <c r="H11" s="2">
        <f>以美元计价!H11*7.0863</f>
        <v>240.37367367000002</v>
      </c>
      <c r="I11" s="2">
        <f>以美元计价!I11*7.0088</f>
        <v>316.47745784</v>
      </c>
      <c r="J11" s="2">
        <f>以美元计价!J11*6.9334</f>
        <v>190.91047566</v>
      </c>
      <c r="K11" s="2">
        <f>以美元计价!K11*6.8148</f>
        <v>329.12689932000001</v>
      </c>
      <c r="L11" s="2">
        <f>以美元计价!L11*6.7111</f>
        <v>160.15301929</v>
      </c>
      <c r="M11" s="2"/>
      <c r="N11" s="2"/>
      <c r="O11" s="7">
        <f t="shared" si="0"/>
        <v>2439.83274781</v>
      </c>
      <c r="P11" s="12"/>
    </row>
    <row r="12" spans="1:17">
      <c r="A12" s="44" t="s">
        <v>7</v>
      </c>
      <c r="B12" s="45"/>
      <c r="C12" s="14">
        <v>1271.01829428</v>
      </c>
      <c r="D12" s="14">
        <v>1000.4079394400001</v>
      </c>
      <c r="E12" s="2">
        <v>2108.7798416999999</v>
      </c>
      <c r="F12" s="2">
        <f>以美元计价!F12*7.0686</f>
        <v>1530.69260652</v>
      </c>
      <c r="G12" s="2">
        <f>以美元计价!G12*7.0995</f>
        <v>1310.78565465</v>
      </c>
      <c r="H12" s="2">
        <f>以美元计价!H12*7.0863</f>
        <v>1726.7768286599999</v>
      </c>
      <c r="I12" s="2">
        <f>以美元计价!I12*7.0088</f>
        <v>1804.1422167999999</v>
      </c>
      <c r="J12" s="2">
        <f>以美元计价!J12*6.9334</f>
        <v>1378.46877438</v>
      </c>
      <c r="K12" s="2">
        <f>以美元计价!K12*6.8148</f>
        <v>1616.54075244</v>
      </c>
      <c r="L12" s="2">
        <f>以美元计价!L12*6.7111</f>
        <v>1514.36307055</v>
      </c>
      <c r="M12" s="2"/>
      <c r="N12" s="2"/>
      <c r="O12" s="7">
        <f t="shared" si="0"/>
        <v>15261.975979419998</v>
      </c>
      <c r="P12" s="12"/>
      <c r="Q12" s="34"/>
    </row>
    <row r="13" spans="1:17">
      <c r="A13" s="46" t="s">
        <v>8</v>
      </c>
      <c r="B13" s="47"/>
      <c r="C13" s="14">
        <v>731.72810591999996</v>
      </c>
      <c r="D13" s="14">
        <v>483.08961624000005</v>
      </c>
      <c r="E13" s="2">
        <v>914.69113595999988</v>
      </c>
      <c r="F13" s="2">
        <f>以美元计价!F13*7.0686</f>
        <v>761.02597493999997</v>
      </c>
      <c r="G13" s="2">
        <f>以美元计价!G13*7.0995</f>
        <v>468.83962079999998</v>
      </c>
      <c r="H13" s="2">
        <f>以美元计价!H13*7.0863</f>
        <v>633.25090101000001</v>
      </c>
      <c r="I13" s="2">
        <f>以美元计价!I13*7.0088</f>
        <v>565.79379056000005</v>
      </c>
      <c r="J13" s="2">
        <f>以美元计价!J13*6.9334</f>
        <v>653.69551214000001</v>
      </c>
      <c r="K13" s="2">
        <f>以美元计价!K13*6.8148</f>
        <v>738.52260192000006</v>
      </c>
      <c r="L13" s="2">
        <f>以美元计价!L13*6.7111</f>
        <v>509.63623623000001</v>
      </c>
      <c r="M13" s="2"/>
      <c r="N13" s="2"/>
      <c r="O13" s="7">
        <f t="shared" si="0"/>
        <v>6460.2734957199991</v>
      </c>
      <c r="P13" s="12"/>
      <c r="Q13" s="34"/>
    </row>
    <row r="14" spans="1:17">
      <c r="A14" s="46" t="s">
        <v>9</v>
      </c>
      <c r="B14" s="47"/>
      <c r="C14" s="14">
        <v>372.25918925999997</v>
      </c>
      <c r="D14" s="14">
        <v>391.84639431000005</v>
      </c>
      <c r="E14" s="2">
        <v>970.95392036999988</v>
      </c>
      <c r="F14" s="2">
        <f>以美元计价!F14*7.0686</f>
        <v>599.09141754000007</v>
      </c>
      <c r="G14" s="2">
        <f>以美元计价!G14*7.0995</f>
        <v>638.89181444999997</v>
      </c>
      <c r="H14" s="2">
        <f>以美元计价!H14*7.0863</f>
        <v>911.67587978999995</v>
      </c>
      <c r="I14" s="2">
        <f>以美元计价!I14*7.0088</f>
        <v>1099.6674032799999</v>
      </c>
      <c r="J14" s="2">
        <f>以美元计价!J14*6.9334</f>
        <v>577.53696651999996</v>
      </c>
      <c r="K14" s="2">
        <f>以美元计价!K14*6.8148</f>
        <v>687.50292023999998</v>
      </c>
      <c r="L14" s="2">
        <f>以美元计价!L14*6.7111</f>
        <v>878.88028712000005</v>
      </c>
      <c r="M14" s="2"/>
      <c r="N14" s="2"/>
      <c r="O14" s="7">
        <f t="shared" si="0"/>
        <v>7128.3061928799998</v>
      </c>
      <c r="P14" s="12"/>
    </row>
    <row r="15" spans="1:17">
      <c r="A15" s="38" t="s">
        <v>12</v>
      </c>
      <c r="B15" s="39"/>
      <c r="C15" s="14">
        <v>9625.0702728600008</v>
      </c>
      <c r="D15" s="14">
        <v>9359.2424961000015</v>
      </c>
      <c r="E15" s="2">
        <v>12583.863562410001</v>
      </c>
      <c r="F15" s="2">
        <f>以美元计价!F15*7.0686</f>
        <v>10067.99359104</v>
      </c>
      <c r="G15" s="2">
        <f>以美元计价!G15*7.0995</f>
        <v>9102.8503990499994</v>
      </c>
      <c r="H15" s="2">
        <f>以美元计价!H15*7.0863</f>
        <v>10755.364338810001</v>
      </c>
      <c r="I15" s="2">
        <f>以美元计价!I15*7.0088</f>
        <v>12245.06326592</v>
      </c>
      <c r="J15" s="2">
        <f>以美元计价!J15*6.9334</f>
        <v>11327.800013439999</v>
      </c>
      <c r="K15" s="2">
        <f>以美元计价!K15*6.8148</f>
        <v>12071.353728240001</v>
      </c>
      <c r="L15" s="2">
        <f>以美元计价!L15*6.7111</f>
        <v>9408.134721370001</v>
      </c>
      <c r="M15" s="2"/>
      <c r="N15" s="2"/>
      <c r="O15" s="7">
        <f>SUM(C15:N15)</f>
        <v>106546.73638924002</v>
      </c>
      <c r="P15" s="12"/>
    </row>
    <row r="16" spans="1:17">
      <c r="A16" s="38" t="s">
        <v>1</v>
      </c>
      <c r="B16" s="39"/>
      <c r="C16" s="14">
        <v>1058.9211259200001</v>
      </c>
      <c r="D16" s="14">
        <v>1712.82961262</v>
      </c>
      <c r="E16" s="2">
        <v>2356.8096768300002</v>
      </c>
      <c r="F16" s="2">
        <f>以美元计价!F16*7.0686</f>
        <v>1173.2518828799998</v>
      </c>
      <c r="G16" s="2">
        <f>以美元计价!G16*7.0995</f>
        <v>762.07239915000002</v>
      </c>
      <c r="H16" s="2">
        <f>以美元计价!H16*7.0863</f>
        <v>964.70833172999994</v>
      </c>
      <c r="I16" s="2">
        <f>以美元计价!I16*7.0088</f>
        <v>1617.8826559199999</v>
      </c>
      <c r="J16" s="2">
        <f>以美元计价!J16*6.9334</f>
        <v>1465.7200666599999</v>
      </c>
      <c r="K16" s="2">
        <f>以美元计价!K16*6.8148</f>
        <v>1092.9964683600001</v>
      </c>
      <c r="L16" s="2">
        <f>以美元计价!L16*6.7111</f>
        <v>670.04360621000001</v>
      </c>
      <c r="M16" s="2"/>
      <c r="N16" s="2"/>
      <c r="O16" s="7">
        <f>SUM(C16:N16)</f>
        <v>12875.235826280003</v>
      </c>
      <c r="P16" s="12"/>
    </row>
    <row r="17" spans="1:16">
      <c r="A17" s="38" t="s">
        <v>2</v>
      </c>
      <c r="B17" s="39"/>
      <c r="C17" s="14">
        <v>8566.1491469400007</v>
      </c>
      <c r="D17" s="14">
        <v>7646.4128834800013</v>
      </c>
      <c r="E17" s="2">
        <v>10227.053885579999</v>
      </c>
      <c r="F17" s="2">
        <f>以美元计价!F17*7.0686</f>
        <v>8894.7417081599997</v>
      </c>
      <c r="G17" s="2">
        <f>以美元计价!G17*7.0995</f>
        <v>8340.7779999000013</v>
      </c>
      <c r="H17" s="2">
        <f>以美元计价!H17*7.0863</f>
        <v>9790.6560070800006</v>
      </c>
      <c r="I17" s="2">
        <f>以美元计价!I17*7.0088</f>
        <v>10627.180609999999</v>
      </c>
      <c r="J17" s="2">
        <f>以美元计价!J17*6.9334</f>
        <v>9862.0799467799989</v>
      </c>
      <c r="K17" s="2">
        <f>以美元计价!K17*6.8148</f>
        <v>10978.35725988</v>
      </c>
      <c r="L17" s="2">
        <f>以美元计价!L17*6.7111</f>
        <v>8738.0911151599994</v>
      </c>
      <c r="M17" s="2"/>
      <c r="N17" s="2"/>
      <c r="O17" s="7">
        <f t="shared" si="0"/>
        <v>93671.500562959991</v>
      </c>
      <c r="P17" s="12"/>
    </row>
    <row r="18" spans="1:16">
      <c r="A18" s="44" t="s">
        <v>3</v>
      </c>
      <c r="B18" s="45"/>
      <c r="C18" s="14">
        <v>7650.1657159200004</v>
      </c>
      <c r="D18" s="14">
        <v>6705.1073597899995</v>
      </c>
      <c r="E18" s="2">
        <v>8582.6252011499982</v>
      </c>
      <c r="F18" s="2">
        <f>以美元计价!F18*7.0686</f>
        <v>7594.4176030799999</v>
      </c>
      <c r="G18" s="2">
        <f>以美元计价!G18*7.0995</f>
        <v>7140.8212198499996</v>
      </c>
      <c r="H18" s="2">
        <f>以美元计价!H18*7.0863</f>
        <v>8265.3242630399982</v>
      </c>
      <c r="I18" s="2">
        <f>以美元计价!I18*7.0088</f>
        <v>8868.75188944</v>
      </c>
      <c r="J18" s="2">
        <f>以美元计价!J18*6.9334</f>
        <v>8516.4449814399995</v>
      </c>
      <c r="K18" s="2">
        <f>以美元计价!K18*6.8148</f>
        <v>9321.9465200400009</v>
      </c>
      <c r="L18" s="2">
        <f>以美元计价!L18*6.7111</f>
        <v>7573.4676255700006</v>
      </c>
      <c r="M18" s="2"/>
      <c r="N18" s="2"/>
      <c r="O18" s="7">
        <f t="shared" si="0"/>
        <v>80219.072379320001</v>
      </c>
      <c r="P18" s="12"/>
    </row>
    <row r="19" spans="1:16">
      <c r="A19" s="46" t="s">
        <v>4</v>
      </c>
      <c r="B19" s="47"/>
      <c r="C19" s="14">
        <v>5709.0817110600001</v>
      </c>
      <c r="D19" s="14">
        <v>5403.4893163300003</v>
      </c>
      <c r="E19" s="2">
        <v>6496.1810657100004</v>
      </c>
      <c r="F19" s="2">
        <f>以美元计价!F19*7.0686</f>
        <v>6136.5768155999995</v>
      </c>
      <c r="G19" s="2">
        <f>以美元计价!G19*7.0995</f>
        <v>5662.71951885</v>
      </c>
      <c r="H19" s="2">
        <f>以美元计价!H19*7.0863</f>
        <v>6379.3175647499993</v>
      </c>
      <c r="I19" s="2">
        <f>以美元计价!I19*7.0088</f>
        <v>6933.0769247999997</v>
      </c>
      <c r="J19" s="2">
        <f>以美元计价!J19*6.9334</f>
        <v>6675.3651989199998</v>
      </c>
      <c r="K19" s="2">
        <f>以美元计价!K19*6.8148</f>
        <v>7552.2138339599996</v>
      </c>
      <c r="L19" s="2">
        <f>以美元计价!L19*6.7111</f>
        <v>6271.8148828499998</v>
      </c>
      <c r="M19" s="2"/>
      <c r="N19" s="2"/>
      <c r="O19" s="7">
        <f t="shared" si="0"/>
        <v>63219.836832829998</v>
      </c>
      <c r="P19" s="12"/>
    </row>
    <row r="20" spans="1:16">
      <c r="A20" s="46" t="s">
        <v>5</v>
      </c>
      <c r="B20" s="47"/>
      <c r="C20" s="14">
        <v>1706.7128084999999</v>
      </c>
      <c r="D20" s="14">
        <v>1207.06466671</v>
      </c>
      <c r="E20" s="2">
        <v>1766.0122256699999</v>
      </c>
      <c r="F20" s="2">
        <f>以美元计价!F20*7.0686</f>
        <v>1090.64044782</v>
      </c>
      <c r="G20" s="2">
        <f>以美元计价!G20*7.0995</f>
        <v>1046.4009846000001</v>
      </c>
      <c r="H20" s="2">
        <f>以美元计价!H20*7.0863</f>
        <v>1051.61471493</v>
      </c>
      <c r="I20" s="2">
        <f>以美元计价!I20*7.0088</f>
        <v>1223.84441552</v>
      </c>
      <c r="J20" s="2">
        <f>以美元计价!J20*6.9334</f>
        <v>1126.04378724</v>
      </c>
      <c r="K20" s="2">
        <f>以美元计价!K20*6.8148</f>
        <v>1324.4529726000001</v>
      </c>
      <c r="L20" s="2">
        <f>以美元计价!L20*6.7111</f>
        <v>999.08414143999994</v>
      </c>
      <c r="M20" s="2"/>
      <c r="N20" s="2"/>
      <c r="O20" s="7">
        <f t="shared" si="0"/>
        <v>12541.871165029999</v>
      </c>
      <c r="P20" s="12"/>
    </row>
    <row r="21" spans="1:16">
      <c r="A21" s="46" t="s">
        <v>6</v>
      </c>
      <c r="B21" s="47"/>
      <c r="C21" s="14">
        <v>234.37119636</v>
      </c>
      <c r="D21" s="14">
        <v>94.553376750000012</v>
      </c>
      <c r="E21" s="2">
        <v>320.43190977</v>
      </c>
      <c r="F21" s="2">
        <f>以美元计价!F21*7.0686</f>
        <v>367.20033966</v>
      </c>
      <c r="G21" s="2">
        <f>以美元计价!G21*7.0995</f>
        <v>431.70071640000003</v>
      </c>
      <c r="H21" s="2">
        <f>以美元计价!H21*7.0863</f>
        <v>834.39198336000004</v>
      </c>
      <c r="I21" s="2">
        <f>以美元计价!I21*7.0088</f>
        <v>711.83054912</v>
      </c>
      <c r="J21" s="2">
        <f>以美元计价!J21*6.9334</f>
        <v>715.03599527999995</v>
      </c>
      <c r="K21" s="2">
        <f>以美元计价!K21*6.8148</f>
        <v>445.27971348000005</v>
      </c>
      <c r="L21" s="2">
        <f>以美元计价!L21*6.7111</f>
        <v>302.56860128</v>
      </c>
      <c r="M21" s="2"/>
      <c r="N21" s="2"/>
      <c r="O21" s="7">
        <f t="shared" si="0"/>
        <v>4457.36438146</v>
      </c>
      <c r="P21" s="12"/>
    </row>
    <row r="22" spans="1:16">
      <c r="A22" s="40" t="s">
        <v>7</v>
      </c>
      <c r="B22" s="41"/>
      <c r="C22" s="2">
        <v>915.98343102000001</v>
      </c>
      <c r="D22" s="2">
        <v>941.30552368999997</v>
      </c>
      <c r="E22" s="2">
        <v>1644.42868443</v>
      </c>
      <c r="F22" s="2">
        <f>以美元计价!F22*7.0686</f>
        <v>1300.32410508</v>
      </c>
      <c r="G22" s="2">
        <f>以美元计价!G22*7.0995</f>
        <v>1199.9567800500001</v>
      </c>
      <c r="H22" s="2">
        <f>以美元计价!H22*7.0863</f>
        <v>1525.3317440399999</v>
      </c>
      <c r="I22" s="2">
        <f>以美元计价!I22*7.0088</f>
        <v>1758.4287205599999</v>
      </c>
      <c r="J22" s="2">
        <f>以美元计价!J22*6.9334</f>
        <v>1345.6349653399998</v>
      </c>
      <c r="K22" s="2">
        <f>以美元计价!K22*6.8148</f>
        <v>1656.4107398399999</v>
      </c>
      <c r="L22" s="2">
        <f>以美元计价!L22*6.7111</f>
        <v>1164.62348959</v>
      </c>
      <c r="M22" s="2"/>
      <c r="N22" s="2"/>
      <c r="O22" s="7">
        <f>SUM(C22:N22)</f>
        <v>13452.428183639997</v>
      </c>
      <c r="P22" s="12"/>
    </row>
    <row r="23" spans="1:16">
      <c r="A23" s="42" t="s">
        <v>8</v>
      </c>
      <c r="B23" s="43"/>
      <c r="C23" s="2">
        <v>355.52738213999999</v>
      </c>
      <c r="D23" s="2">
        <v>249.5342101</v>
      </c>
      <c r="E23" s="2">
        <v>448.85205351000002</v>
      </c>
      <c r="F23" s="2">
        <f>以美元计价!F23*7.0686</f>
        <v>492.06786552000005</v>
      </c>
      <c r="G23" s="2">
        <f>以美元计价!G23*7.0995</f>
        <v>529.63831889999994</v>
      </c>
      <c r="H23" s="2">
        <f>以美元计价!H23*7.0863</f>
        <v>718.37649701999999</v>
      </c>
      <c r="I23" s="2">
        <f>以美元计价!I23*7.0088</f>
        <v>639.64481527999999</v>
      </c>
      <c r="J23" s="2">
        <f>以美元计价!J23*6.9334</f>
        <v>579.56775937999998</v>
      </c>
      <c r="K23" s="2">
        <f>以美元计价!K23*6.8148</f>
        <v>643.61628971999994</v>
      </c>
      <c r="L23" s="2">
        <f>以美元计价!L23*6.7111</f>
        <v>350.25902010000004</v>
      </c>
      <c r="M23" s="2"/>
      <c r="N23" s="2"/>
      <c r="O23" s="7">
        <f t="shared" si="0"/>
        <v>5007.0842116699996</v>
      </c>
      <c r="P23" s="12"/>
    </row>
    <row r="24" spans="1:16">
      <c r="A24" s="42" t="s">
        <v>9</v>
      </c>
      <c r="B24" s="43"/>
      <c r="C24" s="2">
        <v>259.33678469999995</v>
      </c>
      <c r="D24" s="2">
        <v>378.85540014000003</v>
      </c>
      <c r="E24" s="2">
        <v>846.80823086999999</v>
      </c>
      <c r="F24" s="2">
        <f>以美元计价!F24*7.0686</f>
        <v>528.09864029999994</v>
      </c>
      <c r="G24" s="2">
        <f>以美元计价!G24*7.0995</f>
        <v>253.40529329999998</v>
      </c>
      <c r="H24" s="2">
        <f>以美元计价!H24*7.0863</f>
        <v>409.42302920999998</v>
      </c>
      <c r="I24" s="2">
        <f>以美元计价!I24*7.0088</f>
        <v>771.95553991999998</v>
      </c>
      <c r="J24" s="2">
        <f>以美元计价!J24*6.9334</f>
        <v>492.45028172000002</v>
      </c>
      <c r="K24" s="2">
        <f>以美元计价!K24*6.8148</f>
        <v>601.66506240000001</v>
      </c>
      <c r="L24" s="2">
        <f>以美元计价!L24*6.7111</f>
        <v>530.70707689999995</v>
      </c>
      <c r="M24" s="2"/>
      <c r="N24" s="2"/>
      <c r="O24" s="7">
        <f t="shared" si="0"/>
        <v>5072.7053394599998</v>
      </c>
      <c r="P24" s="12"/>
    </row>
    <row r="25" spans="1:16">
      <c r="A25" s="48" t="s">
        <v>21</v>
      </c>
      <c r="B25" s="8" t="s">
        <v>13</v>
      </c>
      <c r="C25" s="2">
        <v>992.00289006000003</v>
      </c>
      <c r="D25" s="2">
        <v>1585.95013374</v>
      </c>
      <c r="E25" s="2">
        <v>2249.5724829899996</v>
      </c>
      <c r="F25" s="2">
        <f>以美元计价!F25*7.0686</f>
        <v>911.48112594000008</v>
      </c>
      <c r="G25" s="2">
        <f>以美元计价!G25*7.0995</f>
        <v>1258.3409382</v>
      </c>
      <c r="H25" s="2">
        <f>以美元计价!H25*7.0863</f>
        <v>1042.6866855599999</v>
      </c>
      <c r="I25" s="2">
        <f>以美元计价!I25*7.0088</f>
        <v>1411.0746952</v>
      </c>
      <c r="J25" s="2">
        <f>以美元计价!J25*6.9334</f>
        <v>1482.8136710199999</v>
      </c>
      <c r="K25" s="2">
        <f>以美元计价!K25*6.8148</f>
        <v>1861.5096421200001</v>
      </c>
      <c r="L25" s="2">
        <f>以美元计价!L25*6.7111</f>
        <v>1903.3364132200002</v>
      </c>
      <c r="M25" s="2"/>
      <c r="N25" s="2"/>
      <c r="O25" s="7">
        <f t="shared" si="0"/>
        <v>14698.768678049999</v>
      </c>
      <c r="P25" s="12"/>
    </row>
    <row r="26" spans="1:16">
      <c r="A26" s="48"/>
      <c r="B26" s="8" t="s">
        <v>10</v>
      </c>
      <c r="C26" s="2">
        <v>369.79106094000002</v>
      </c>
      <c r="D26" s="2">
        <v>485.03906947999997</v>
      </c>
      <c r="E26" s="2">
        <v>1084.48990398</v>
      </c>
      <c r="F26" s="2">
        <f>以美元计价!F26*7.0686</f>
        <v>618.73929810000004</v>
      </c>
      <c r="G26" s="2">
        <f>以美元计价!G26*7.0995</f>
        <v>716.94584729999997</v>
      </c>
      <c r="H26" s="2">
        <f>以美元计价!H26*7.0863</f>
        <v>660.81093897000005</v>
      </c>
      <c r="I26" s="2">
        <f>以美元计价!I26*7.0088</f>
        <v>816.96955792000006</v>
      </c>
      <c r="J26" s="2">
        <f>以美元计价!J26*6.9334</f>
        <v>701.97624303999999</v>
      </c>
      <c r="K26" s="2">
        <f>以美元计价!K26*6.8148</f>
        <v>1081.8753962400001</v>
      </c>
      <c r="L26" s="2">
        <f>以美元计价!L26*6.7111</f>
        <v>1161.3612238800001</v>
      </c>
      <c r="M26" s="2"/>
      <c r="N26" s="2"/>
      <c r="O26" s="7">
        <f t="shared" si="0"/>
        <v>7697.9985398499994</v>
      </c>
      <c r="P26" s="12"/>
    </row>
    <row r="27" spans="1:16">
      <c r="A27" s="48"/>
      <c r="B27" s="8" t="s">
        <v>14</v>
      </c>
      <c r="C27" s="2">
        <v>622.21182912000006</v>
      </c>
      <c r="D27" s="2">
        <v>1100.9110642600001</v>
      </c>
      <c r="E27" s="2">
        <v>1165.08257901</v>
      </c>
      <c r="F27" s="2">
        <f>以美元计价!F27*7.0686</f>
        <v>292.74182783999998</v>
      </c>
      <c r="G27" s="2">
        <f>以美元计价!G27*7.0995</f>
        <v>541.39509090000001</v>
      </c>
      <c r="H27" s="2">
        <f>以美元计价!H27*7.0863</f>
        <v>381.87574658999995</v>
      </c>
      <c r="I27" s="2">
        <f>以美元计价!I27*7.0088</f>
        <v>594.10513728000001</v>
      </c>
      <c r="J27" s="2">
        <f>以美元计价!J27*6.9334</f>
        <v>780.83742797999992</v>
      </c>
      <c r="K27" s="2">
        <f>以美元计价!K27*6.8148</f>
        <v>779.63424587999998</v>
      </c>
      <c r="L27" s="2">
        <f>以美元计价!L27*6.7111</f>
        <v>741.97518933999993</v>
      </c>
      <c r="M27" s="2"/>
      <c r="N27" s="2"/>
      <c r="O27" s="7">
        <f t="shared" si="0"/>
        <v>7000.7701382000005</v>
      </c>
      <c r="P27" s="12"/>
    </row>
    <row r="28" spans="1:16">
      <c r="A28" s="18" t="s">
        <v>18</v>
      </c>
      <c r="B28" s="8" t="s">
        <v>14</v>
      </c>
      <c r="C28" s="2">
        <v>41.784554699999994</v>
      </c>
      <c r="D28" s="2">
        <v>18.289759109999999</v>
      </c>
      <c r="E28" s="2">
        <v>154.68882471000001</v>
      </c>
      <c r="F28" s="2">
        <f>以美元计价!F28*7.0686</f>
        <v>-139.77308268000002</v>
      </c>
      <c r="G28" s="2">
        <f>以美元计价!G28*7.0995</f>
        <v>-14.996983800000001</v>
      </c>
      <c r="H28" s="2">
        <f>以美元计价!H28*7.0863</f>
        <v>-166.41679508999999</v>
      </c>
      <c r="I28" s="2">
        <f>以美元计价!I28*7.0088</f>
        <v>-3.9774940000000001</v>
      </c>
      <c r="J28" s="2">
        <f>以美元计价!J28*6.9334</f>
        <v>62.080276919999996</v>
      </c>
      <c r="K28" s="2">
        <f>以美元计价!K28*6.8148</f>
        <v>-5.8382391599999997</v>
      </c>
      <c r="L28" s="2">
        <f>以美元计价!L28*6.7111</f>
        <v>-248.97778334000003</v>
      </c>
      <c r="M28" s="2"/>
      <c r="N28" s="2"/>
      <c r="O28" s="7">
        <f>SUM(C28:N28)</f>
        <v>-303.13696263000008</v>
      </c>
      <c r="P28" s="12"/>
    </row>
    <row r="29" spans="1:16">
      <c r="A29" s="17" t="s">
        <v>19</v>
      </c>
      <c r="B29" s="8" t="s">
        <v>14</v>
      </c>
      <c r="C29" s="2">
        <v>-148.99595382000001</v>
      </c>
      <c r="D29" s="2">
        <v>-24.649255960000001</v>
      </c>
      <c r="E29" s="2">
        <v>-260.53555877999997</v>
      </c>
      <c r="F29" s="2">
        <f>以美元计价!F29*7.0686</f>
        <v>-79.581833099999997</v>
      </c>
      <c r="G29" s="2">
        <f>以美元计价!G29*7.0995</f>
        <v>-100.58855579999999</v>
      </c>
      <c r="H29" s="2">
        <f>以美元计价!H29*7.0863</f>
        <v>26.341902989999998</v>
      </c>
      <c r="I29" s="2">
        <f>以美元计价!I29*7.0088</f>
        <v>-74.347948639999998</v>
      </c>
      <c r="J29" s="2">
        <f>以美元计价!J29*6.9334</f>
        <v>-51.50892194</v>
      </c>
      <c r="K29" s="2">
        <f>以美元计价!K29*6.8148</f>
        <v>-518.73371675999999</v>
      </c>
      <c r="L29" s="2">
        <f>以美元计价!L29*6.7111</f>
        <v>-65.131225499999999</v>
      </c>
      <c r="M29" s="2"/>
      <c r="N29" s="2"/>
      <c r="O29" s="7">
        <f>SUM(C29:N29)</f>
        <v>-1297.7310673100001</v>
      </c>
      <c r="P29" s="12"/>
    </row>
    <row r="30" spans="1:16" s="13" customFormat="1" ht="12" customHeight="1">
      <c r="A30" s="49" t="s">
        <v>17</v>
      </c>
      <c r="B30" s="8" t="s">
        <v>13</v>
      </c>
      <c r="C30" s="2">
        <v>5004.18371372</v>
      </c>
      <c r="D30" s="2">
        <v>5492.7855336999992</v>
      </c>
      <c r="E30" s="2">
        <v>6332.6453757599993</v>
      </c>
      <c r="F30" s="2">
        <f>以美元计价!F30*7.0571</f>
        <v>5974.73634167</v>
      </c>
      <c r="G30" s="2">
        <f>以美元计价!G30*7.1316</f>
        <v>6114.8813065200002</v>
      </c>
      <c r="H30" s="2">
        <f>以美元计价!H30*7.071</f>
        <v>5808.5316393000003</v>
      </c>
      <c r="I30" s="2">
        <f>以美元计价!I30*6.9848</f>
        <v>5709.5277886399999</v>
      </c>
      <c r="J30" s="2">
        <f>以美元计价!J30*6.8605</f>
        <v>5808.5280812500005</v>
      </c>
      <c r="K30" s="2">
        <f>以美元计价!K30*6.8101</f>
        <v>6116.9237563500001</v>
      </c>
      <c r="L30" s="2">
        <f>以美元计价!L30*6.7232</f>
        <v>6360.2413248000003</v>
      </c>
      <c r="M30" s="2"/>
      <c r="N30" s="2"/>
      <c r="O30" s="10" t="s">
        <v>20</v>
      </c>
      <c r="P30" s="12"/>
    </row>
    <row r="31" spans="1:16" s="13" customFormat="1">
      <c r="A31" s="49"/>
      <c r="B31" s="8" t="s">
        <v>10</v>
      </c>
      <c r="C31" s="2">
        <v>4093.1594842</v>
      </c>
      <c r="D31" s="2">
        <v>4213.4700581799998</v>
      </c>
      <c r="E31" s="2">
        <v>4777.220072789999</v>
      </c>
      <c r="F31" s="2">
        <f>以美元计价!F31*7.0571</f>
        <v>4594.5595347899998</v>
      </c>
      <c r="G31" s="2">
        <f>以美元计价!G31*7.1316</f>
        <v>4849.8296036399997</v>
      </c>
      <c r="H31" s="2">
        <f>以美元计价!H31*7.071</f>
        <v>4644.1161284999998</v>
      </c>
      <c r="I31" s="2">
        <f>以美元计价!I31*6.9848</f>
        <v>4644.9800084799999</v>
      </c>
      <c r="J31" s="2">
        <f>以美元计价!J31*6.8605</f>
        <v>4571.7864323000003</v>
      </c>
      <c r="K31" s="2">
        <f>以美元计价!K31*6.8101</f>
        <v>4893.0418677799998</v>
      </c>
      <c r="L31" s="2">
        <f>以美元计价!L31*6.7232</f>
        <v>5133.7339996800001</v>
      </c>
      <c r="M31" s="2"/>
      <c r="N31" s="2"/>
      <c r="O31" s="10" t="s">
        <v>20</v>
      </c>
      <c r="P31" s="12"/>
    </row>
    <row r="32" spans="1:16" s="13" customFormat="1">
      <c r="A32" s="49"/>
      <c r="B32" s="8" t="s">
        <v>14</v>
      </c>
      <c r="C32" s="2">
        <v>911.02422951999995</v>
      </c>
      <c r="D32" s="2">
        <v>1279.3154755199998</v>
      </c>
      <c r="E32" s="2">
        <v>1555.4253029699998</v>
      </c>
      <c r="F32" s="2">
        <f>以美元计价!F32*7.0571</f>
        <v>1380.17680688</v>
      </c>
      <c r="G32" s="2">
        <f>以美元计价!G32*7.1316</f>
        <v>1265.05170288</v>
      </c>
      <c r="H32" s="2">
        <f>以美元计价!H32*7.071</f>
        <v>1164.4155108</v>
      </c>
      <c r="I32" s="2">
        <f>以美元计价!I32*6.9848</f>
        <v>1064.54778016</v>
      </c>
      <c r="J32" s="2">
        <f>以美元计价!J32*6.8605</f>
        <v>1236.7416489500001</v>
      </c>
      <c r="K32" s="2">
        <f>以美元计价!K32*6.8101</f>
        <v>1223.88188857</v>
      </c>
      <c r="L32" s="2">
        <f>以美元计价!L32*6.7232</f>
        <v>1226.5073251200001</v>
      </c>
      <c r="M32" s="2"/>
      <c r="N32" s="2"/>
      <c r="O32" s="10" t="s">
        <v>20</v>
      </c>
      <c r="P32" s="12"/>
    </row>
    <row r="33" spans="1:16" ht="12" customHeight="1">
      <c r="A33" s="49" t="s">
        <v>16</v>
      </c>
      <c r="B33" s="49"/>
      <c r="C33" s="2">
        <v>-2558.6331984000003</v>
      </c>
      <c r="D33" s="2">
        <v>-2599.0828554799996</v>
      </c>
      <c r="E33" s="2">
        <v>-2673.5709871200002</v>
      </c>
      <c r="F33" s="2">
        <f>以美元计价!F33*7.0571</f>
        <v>-2934.9130993899998</v>
      </c>
      <c r="G33" s="2">
        <f>以美元计价!G33*7.1316</f>
        <v>-3053.1941420399999</v>
      </c>
      <c r="H33" s="2">
        <f>以美元计价!H33*7.071</f>
        <v>-3206.2742399999997</v>
      </c>
      <c r="I33" s="2">
        <f>以美元计价!I33*6.9848</f>
        <v>-3164.3916965599997</v>
      </c>
      <c r="J33" s="2">
        <f>以美元计价!J33*6.8605</f>
        <v>-2928.4407856500002</v>
      </c>
      <c r="K33" s="2">
        <f>以美元计价!K33*6.8101</f>
        <v>-2636.2578110000004</v>
      </c>
      <c r="L33" s="2">
        <f>以美元计价!L33*6.7232</f>
        <v>-2373.6741670400002</v>
      </c>
      <c r="M33" s="2"/>
      <c r="N33" s="2"/>
      <c r="O33" s="10" t="s">
        <v>20</v>
      </c>
      <c r="P33" s="12"/>
    </row>
    <row r="34" spans="1:16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6">
      <c r="G35" s="9"/>
      <c r="J35" s="12"/>
    </row>
    <row r="36" spans="1:16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6"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O29" sqref="O29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7.125" style="1" bestFit="1" customWidth="1"/>
    <col min="17" max="16384" width="9" style="1"/>
  </cols>
  <sheetData>
    <row r="1" spans="1:16" ht="30" customHeight="1"/>
    <row r="2" spans="1:16" ht="18.75">
      <c r="A2" s="50" t="s">
        <v>30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>
      <c r="A3" s="3" t="s">
        <v>29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52" t="s">
        <v>0</v>
      </c>
      <c r="B4" s="53"/>
      <c r="C4" s="5">
        <v>43831</v>
      </c>
      <c r="D4" s="5">
        <v>43863</v>
      </c>
      <c r="E4" s="5">
        <v>43893</v>
      </c>
      <c r="F4" s="5">
        <v>43925</v>
      </c>
      <c r="G4" s="5">
        <v>43956</v>
      </c>
      <c r="H4" s="5">
        <v>43988</v>
      </c>
      <c r="I4" s="5">
        <v>44019</v>
      </c>
      <c r="J4" s="5">
        <v>44051</v>
      </c>
      <c r="K4" s="5">
        <v>44083</v>
      </c>
      <c r="L4" s="5">
        <v>44114</v>
      </c>
      <c r="M4" s="5">
        <v>44146</v>
      </c>
      <c r="N4" s="5">
        <v>44177</v>
      </c>
      <c r="O4" s="5" t="s">
        <v>11</v>
      </c>
    </row>
    <row r="5" spans="1:16">
      <c r="A5" s="54" t="s">
        <v>15</v>
      </c>
      <c r="B5" s="55"/>
      <c r="C5" s="2">
        <v>1455.2837999999999</v>
      </c>
      <c r="D5" s="2">
        <v>1479.1791000000001</v>
      </c>
      <c r="E5" s="2">
        <v>1980.6874</v>
      </c>
      <c r="F5" s="2">
        <v>1572.4445000000001</v>
      </c>
      <c r="G5" s="6">
        <v>1520.6407999999999</v>
      </c>
      <c r="H5" s="2">
        <v>1526.3062</v>
      </c>
      <c r="I5" s="2">
        <v>1721.8348000000001</v>
      </c>
      <c r="J5" s="2">
        <v>1595.5254</v>
      </c>
      <c r="K5" s="2">
        <v>1810.8616</v>
      </c>
      <c r="L5" s="2">
        <v>1531.6892</v>
      </c>
      <c r="M5" s="2"/>
      <c r="N5" s="2"/>
      <c r="O5" s="7">
        <f>SUM(C5:N5)</f>
        <v>16194.452800000003</v>
      </c>
      <c r="P5" s="31"/>
    </row>
    <row r="6" spans="1:16">
      <c r="A6" s="54" t="s">
        <v>1</v>
      </c>
      <c r="B6" s="55"/>
      <c r="C6" s="2">
        <v>134.0932</v>
      </c>
      <c r="D6" s="2">
        <v>379.48860000000002</v>
      </c>
      <c r="E6" s="2">
        <v>405.7756</v>
      </c>
      <c r="F6" s="2">
        <v>193.96279999999999</v>
      </c>
      <c r="G6" s="6">
        <v>144.5316</v>
      </c>
      <c r="H6" s="2">
        <v>175.16249999999999</v>
      </c>
      <c r="I6" s="2">
        <v>173.45660000000001</v>
      </c>
      <c r="J6" s="2">
        <v>197.24430000000001</v>
      </c>
      <c r="K6" s="2">
        <v>100.8764</v>
      </c>
      <c r="L6" s="2">
        <v>78.472499999999997</v>
      </c>
      <c r="M6" s="2"/>
      <c r="N6" s="2"/>
      <c r="O6" s="7">
        <f t="shared" ref="O6:O28" si="0">SUM(C6:N6)</f>
        <v>1983.0641000000003</v>
      </c>
    </row>
    <row r="7" spans="1:16">
      <c r="A7" s="54" t="s">
        <v>2</v>
      </c>
      <c r="B7" s="55"/>
      <c r="C7" s="2">
        <v>1321.1905999999999</v>
      </c>
      <c r="D7" s="2">
        <v>1099.6905000000002</v>
      </c>
      <c r="E7" s="2">
        <v>1574.9118000000001</v>
      </c>
      <c r="F7" s="2">
        <v>1378.4817</v>
      </c>
      <c r="G7" s="6">
        <v>1376.1091999999999</v>
      </c>
      <c r="H7" s="2">
        <v>1351.1437000000001</v>
      </c>
      <c r="I7" s="2">
        <v>1548.3782000000001</v>
      </c>
      <c r="J7" s="2">
        <v>1398.2810999999999</v>
      </c>
      <c r="K7" s="2">
        <v>1709.9851999999998</v>
      </c>
      <c r="L7" s="2">
        <v>1453.2166999999999</v>
      </c>
      <c r="M7" s="2"/>
      <c r="N7" s="2"/>
      <c r="O7" s="7">
        <f t="shared" si="0"/>
        <v>14211.3887</v>
      </c>
    </row>
    <row r="8" spans="1:16">
      <c r="A8" s="54" t="s">
        <v>3</v>
      </c>
      <c r="B8" s="55"/>
      <c r="C8" s="2">
        <v>1137.4484</v>
      </c>
      <c r="D8" s="2">
        <v>956.61770000000001</v>
      </c>
      <c r="E8" s="2">
        <v>1274.1687999999999</v>
      </c>
      <c r="F8" s="2">
        <v>1161.9335000000001</v>
      </c>
      <c r="G8" s="6">
        <v>1191.4784999999999</v>
      </c>
      <c r="H8" s="2">
        <v>1107.4655</v>
      </c>
      <c r="I8" s="2">
        <v>1290.9672</v>
      </c>
      <c r="J8" s="2">
        <v>1199.4654</v>
      </c>
      <c r="K8" s="2">
        <v>1472.7748999999999</v>
      </c>
      <c r="L8" s="2">
        <v>1227.5662</v>
      </c>
      <c r="M8" s="2"/>
      <c r="N8" s="2"/>
      <c r="O8" s="7">
        <f t="shared" si="0"/>
        <v>12019.886100000002</v>
      </c>
    </row>
    <row r="9" spans="1:16">
      <c r="A9" s="56" t="s">
        <v>4</v>
      </c>
      <c r="B9" s="57"/>
      <c r="C9" s="2">
        <v>1003.0417</v>
      </c>
      <c r="D9" s="2">
        <v>854.29499999999996</v>
      </c>
      <c r="E9" s="2">
        <v>1112.6524999999999</v>
      </c>
      <c r="F9" s="2">
        <v>1007.619</v>
      </c>
      <c r="G9" s="6">
        <v>1070.1483000000001</v>
      </c>
      <c r="H9" s="2">
        <v>992.18899999999996</v>
      </c>
      <c r="I9" s="2">
        <v>1150.5129999999999</v>
      </c>
      <c r="J9" s="2">
        <v>1077.2056</v>
      </c>
      <c r="K9" s="2">
        <v>1329.4918</v>
      </c>
      <c r="L9" s="2">
        <v>1127.3393000000001</v>
      </c>
      <c r="M9" s="2"/>
      <c r="N9" s="2"/>
      <c r="O9" s="7">
        <f t="shared" si="0"/>
        <v>10724.495199999999</v>
      </c>
    </row>
    <row r="10" spans="1:16">
      <c r="A10" s="56" t="s">
        <v>5</v>
      </c>
      <c r="B10" s="57"/>
      <c r="C10" s="2">
        <v>95.722099999999998</v>
      </c>
      <c r="D10" s="2">
        <v>80.837699999999998</v>
      </c>
      <c r="E10" s="2">
        <v>114.7345</v>
      </c>
      <c r="F10" s="2">
        <v>122.2508</v>
      </c>
      <c r="G10" s="6">
        <v>88.892700000000005</v>
      </c>
      <c r="H10" s="2">
        <v>81.355599999999995</v>
      </c>
      <c r="I10" s="2">
        <v>95.299899999999994</v>
      </c>
      <c r="J10" s="2">
        <v>94.724900000000005</v>
      </c>
      <c r="K10" s="2">
        <v>94.987200000000001</v>
      </c>
      <c r="L10" s="2">
        <v>76.363</v>
      </c>
      <c r="M10" s="2"/>
      <c r="N10" s="2"/>
      <c r="O10" s="7">
        <f t="shared" si="0"/>
        <v>945.16840000000002</v>
      </c>
    </row>
    <row r="11" spans="1:16" s="24" customFormat="1">
      <c r="A11" s="58" t="s">
        <v>6</v>
      </c>
      <c r="B11" s="59"/>
      <c r="C11" s="14">
        <v>38.684600000000003</v>
      </c>
      <c r="D11" s="2">
        <v>21.484999999999999</v>
      </c>
      <c r="E11" s="2">
        <v>46.781799999999997</v>
      </c>
      <c r="F11" s="2">
        <v>32.063699999999997</v>
      </c>
      <c r="G11" s="2">
        <v>32.4375</v>
      </c>
      <c r="H11" s="2">
        <v>33.920900000000003</v>
      </c>
      <c r="I11" s="2">
        <v>45.154299999999999</v>
      </c>
      <c r="J11" s="2">
        <v>27.5349</v>
      </c>
      <c r="K11" s="2">
        <v>48.295900000000003</v>
      </c>
      <c r="L11" s="2">
        <v>23.863900000000001</v>
      </c>
      <c r="M11" s="2"/>
      <c r="N11" s="2"/>
      <c r="O11" s="7">
        <f>SUM(C11:N11)</f>
        <v>350.22250000000008</v>
      </c>
    </row>
    <row r="12" spans="1:16" s="24" customFormat="1">
      <c r="A12" s="44" t="s">
        <v>7</v>
      </c>
      <c r="B12" s="45"/>
      <c r="C12" s="14">
        <v>183.7422</v>
      </c>
      <c r="D12" s="2">
        <v>143.0728</v>
      </c>
      <c r="E12" s="2">
        <v>300.74299999999999</v>
      </c>
      <c r="F12" s="2">
        <v>216.54820000000001</v>
      </c>
      <c r="G12" s="2">
        <v>184.63069999999999</v>
      </c>
      <c r="H12" s="2">
        <v>243.6782</v>
      </c>
      <c r="I12" s="2">
        <v>257.411</v>
      </c>
      <c r="J12" s="2">
        <v>198.81569999999999</v>
      </c>
      <c r="K12" s="2">
        <v>237.21029999999999</v>
      </c>
      <c r="L12" s="2">
        <v>225.65049999999999</v>
      </c>
      <c r="M12" s="2"/>
      <c r="N12" s="2"/>
      <c r="O12" s="7">
        <f t="shared" si="0"/>
        <v>2191.5025999999998</v>
      </c>
    </row>
    <row r="13" spans="1:16" s="24" customFormat="1">
      <c r="A13" s="46" t="s">
        <v>8</v>
      </c>
      <c r="B13" s="47"/>
      <c r="C13" s="14">
        <v>105.7808</v>
      </c>
      <c r="D13" s="2">
        <v>69.088800000000006</v>
      </c>
      <c r="E13" s="2">
        <v>130.44839999999999</v>
      </c>
      <c r="F13" s="2">
        <v>107.66289999999999</v>
      </c>
      <c r="G13" s="2">
        <v>66.038399999999996</v>
      </c>
      <c r="H13" s="2">
        <v>89.362700000000004</v>
      </c>
      <c r="I13" s="2">
        <v>80.726200000000006</v>
      </c>
      <c r="J13" s="2">
        <v>94.2821</v>
      </c>
      <c r="K13" s="2">
        <v>108.3704</v>
      </c>
      <c r="L13" s="2">
        <v>75.939300000000003</v>
      </c>
      <c r="M13" s="2"/>
      <c r="N13" s="2"/>
      <c r="O13" s="7">
        <f t="shared" si="0"/>
        <v>927.69999999999993</v>
      </c>
    </row>
    <row r="14" spans="1:16" s="24" customFormat="1">
      <c r="A14" s="46" t="s">
        <v>9</v>
      </c>
      <c r="B14" s="47"/>
      <c r="C14" s="14">
        <v>53.814900000000002</v>
      </c>
      <c r="D14" s="2">
        <v>56.039700000000003</v>
      </c>
      <c r="E14" s="2">
        <v>138.47229999999999</v>
      </c>
      <c r="F14" s="2">
        <v>84.753900000000002</v>
      </c>
      <c r="G14" s="2">
        <v>89.991100000000003</v>
      </c>
      <c r="H14" s="2">
        <v>128.6533</v>
      </c>
      <c r="I14" s="2">
        <v>156.8981</v>
      </c>
      <c r="J14" s="2">
        <v>83.297799999999995</v>
      </c>
      <c r="K14" s="2">
        <v>100.88379999999999</v>
      </c>
      <c r="L14" s="2">
        <v>130.95920000000001</v>
      </c>
      <c r="M14" s="2"/>
      <c r="N14" s="2"/>
      <c r="O14" s="7">
        <f t="shared" si="0"/>
        <v>1023.7641</v>
      </c>
    </row>
    <row r="15" spans="1:16" s="24" customFormat="1">
      <c r="A15" s="38" t="s">
        <v>12</v>
      </c>
      <c r="B15" s="39"/>
      <c r="C15" s="14">
        <v>1391.4289000000001</v>
      </c>
      <c r="D15" s="2">
        <v>1338.5070000000001</v>
      </c>
      <c r="E15" s="2">
        <v>1794.6439</v>
      </c>
      <c r="F15" s="2">
        <v>1424.3263999999999</v>
      </c>
      <c r="G15" s="2">
        <v>1282.1819</v>
      </c>
      <c r="H15" s="2">
        <v>1517.7687000000001</v>
      </c>
      <c r="I15" s="2">
        <v>1747.0984000000001</v>
      </c>
      <c r="J15" s="2">
        <v>1633.8016</v>
      </c>
      <c r="K15" s="2">
        <v>1771.3438000000001</v>
      </c>
      <c r="L15" s="2">
        <v>1401.8767</v>
      </c>
      <c r="M15" s="2"/>
      <c r="N15" s="2"/>
      <c r="O15" s="7">
        <f t="shared" si="0"/>
        <v>15302.977300000004</v>
      </c>
      <c r="P15" s="35"/>
    </row>
    <row r="16" spans="1:16" s="24" customFormat="1">
      <c r="A16" s="38" t="s">
        <v>1</v>
      </c>
      <c r="B16" s="39"/>
      <c r="C16" s="14">
        <v>153.08080000000001</v>
      </c>
      <c r="D16" s="2">
        <v>244.95939999999999</v>
      </c>
      <c r="E16" s="2">
        <v>336.1157</v>
      </c>
      <c r="F16" s="2">
        <v>165.98079999999999</v>
      </c>
      <c r="G16" s="2">
        <v>107.3417</v>
      </c>
      <c r="H16" s="2">
        <v>136.1371</v>
      </c>
      <c r="I16" s="2">
        <v>230.83590000000001</v>
      </c>
      <c r="J16" s="2">
        <v>211.3999</v>
      </c>
      <c r="K16" s="2">
        <v>160.38570000000001</v>
      </c>
      <c r="L16" s="2">
        <v>99.841099999999997</v>
      </c>
      <c r="M16" s="2"/>
      <c r="N16" s="2"/>
      <c r="O16" s="7">
        <f t="shared" si="0"/>
        <v>1846.0780999999999</v>
      </c>
    </row>
    <row r="17" spans="1:15" s="24" customFormat="1">
      <c r="A17" s="38" t="s">
        <v>2</v>
      </c>
      <c r="B17" s="39"/>
      <c r="C17" s="14">
        <v>1238.3481000000002</v>
      </c>
      <c r="D17" s="2">
        <v>1093.5476000000001</v>
      </c>
      <c r="E17" s="2">
        <v>1458.5282</v>
      </c>
      <c r="F17" s="2">
        <v>1258.3455999999999</v>
      </c>
      <c r="G17" s="2">
        <v>1174.8402000000001</v>
      </c>
      <c r="H17" s="2">
        <v>1381.6316000000002</v>
      </c>
      <c r="I17" s="2">
        <v>1516.2625</v>
      </c>
      <c r="J17" s="2">
        <v>1422.4016999999999</v>
      </c>
      <c r="K17" s="2">
        <v>1610.9581000000001</v>
      </c>
      <c r="L17" s="2">
        <v>1302.0355999999999</v>
      </c>
      <c r="M17" s="2"/>
      <c r="N17" s="2"/>
      <c r="O17" s="7">
        <f t="shared" si="0"/>
        <v>13456.8992</v>
      </c>
    </row>
    <row r="18" spans="1:15" s="24" customFormat="1">
      <c r="A18" s="44" t="s">
        <v>3</v>
      </c>
      <c r="B18" s="45"/>
      <c r="C18" s="14">
        <v>1105.9308000000001</v>
      </c>
      <c r="D18" s="2">
        <v>958.92729999999995</v>
      </c>
      <c r="E18" s="2">
        <v>1224.0084999999999</v>
      </c>
      <c r="F18" s="2">
        <v>1074.3878</v>
      </c>
      <c r="G18" s="2">
        <v>1005.8203</v>
      </c>
      <c r="H18" s="2">
        <v>1166.3807999999999</v>
      </c>
      <c r="I18" s="2">
        <v>1265.3738000000001</v>
      </c>
      <c r="J18" s="2">
        <v>1228.3216</v>
      </c>
      <c r="K18" s="2">
        <v>1367.8973000000001</v>
      </c>
      <c r="L18" s="2">
        <v>1128.4987000000001</v>
      </c>
      <c r="M18" s="2"/>
      <c r="N18" s="2"/>
      <c r="O18" s="7">
        <f t="shared" si="0"/>
        <v>11525.546900000001</v>
      </c>
    </row>
    <row r="19" spans="1:15" s="24" customFormat="1">
      <c r="A19" s="46" t="s">
        <v>4</v>
      </c>
      <c r="B19" s="47"/>
      <c r="C19" s="14">
        <v>825.32190000000003</v>
      </c>
      <c r="D19" s="2">
        <v>772.77710000000002</v>
      </c>
      <c r="E19" s="2">
        <v>926.45090000000005</v>
      </c>
      <c r="F19" s="2">
        <v>868.14599999999996</v>
      </c>
      <c r="G19" s="2">
        <v>797.6223</v>
      </c>
      <c r="H19" s="2">
        <v>900.23249999999996</v>
      </c>
      <c r="I19" s="2">
        <v>989.19600000000003</v>
      </c>
      <c r="J19" s="2">
        <v>962.78380000000004</v>
      </c>
      <c r="K19" s="2">
        <v>1108.2076999999999</v>
      </c>
      <c r="L19" s="2">
        <v>934.54349999999999</v>
      </c>
      <c r="M19" s="2"/>
      <c r="N19" s="2"/>
      <c r="O19" s="7">
        <f t="shared" si="0"/>
        <v>9085.2816999999995</v>
      </c>
    </row>
    <row r="20" spans="1:15" s="24" customFormat="1">
      <c r="A20" s="46" t="s">
        <v>5</v>
      </c>
      <c r="B20" s="47"/>
      <c r="C20" s="14">
        <v>246.72749999999999</v>
      </c>
      <c r="D20" s="2">
        <v>172.6277</v>
      </c>
      <c r="E20" s="2">
        <v>251.85929999999999</v>
      </c>
      <c r="F20" s="2">
        <v>154.2937</v>
      </c>
      <c r="G20" s="2">
        <v>147.39080000000001</v>
      </c>
      <c r="H20" s="2">
        <v>148.40110000000001</v>
      </c>
      <c r="I20" s="2">
        <v>174.61539999999999</v>
      </c>
      <c r="J20" s="2">
        <v>162.40860000000001</v>
      </c>
      <c r="K20" s="2">
        <v>194.34950000000001</v>
      </c>
      <c r="L20" s="2">
        <v>148.87039999999999</v>
      </c>
      <c r="M20" s="2"/>
      <c r="N20" s="2"/>
      <c r="O20" s="7">
        <f t="shared" si="0"/>
        <v>1801.5439999999999</v>
      </c>
    </row>
    <row r="21" spans="1:15" s="24" customFormat="1">
      <c r="A21" s="46" t="s">
        <v>6</v>
      </c>
      <c r="B21" s="47"/>
      <c r="C21" s="14">
        <v>33.881399999999999</v>
      </c>
      <c r="D21" s="2">
        <v>13.522500000000001</v>
      </c>
      <c r="E21" s="2">
        <v>45.698300000000003</v>
      </c>
      <c r="F21" s="2">
        <v>51.948099999999997</v>
      </c>
      <c r="G21" s="2">
        <v>60.807200000000002</v>
      </c>
      <c r="H21" s="2">
        <v>117.74720000000001</v>
      </c>
      <c r="I21" s="2">
        <v>101.5624</v>
      </c>
      <c r="J21" s="2">
        <v>103.1292</v>
      </c>
      <c r="K21" s="2">
        <v>65.340100000000007</v>
      </c>
      <c r="L21" s="2">
        <v>45.084800000000001</v>
      </c>
      <c r="M21" s="2"/>
      <c r="N21" s="2"/>
      <c r="O21" s="7">
        <f t="shared" si="0"/>
        <v>638.72119999999995</v>
      </c>
    </row>
    <row r="22" spans="1:15">
      <c r="A22" s="40" t="s">
        <v>7</v>
      </c>
      <c r="B22" s="41"/>
      <c r="C22" s="2">
        <v>132.41730000000001</v>
      </c>
      <c r="D22" s="2">
        <v>134.62029999999999</v>
      </c>
      <c r="E22" s="2">
        <v>234.5197</v>
      </c>
      <c r="F22" s="2">
        <v>183.95779999999999</v>
      </c>
      <c r="G22" s="2">
        <v>169.01990000000001</v>
      </c>
      <c r="H22" s="2">
        <v>215.2508</v>
      </c>
      <c r="I22" s="2">
        <v>250.8887</v>
      </c>
      <c r="J22" s="2">
        <v>194.08009999999999</v>
      </c>
      <c r="K22" s="2">
        <v>243.0608</v>
      </c>
      <c r="L22" s="2">
        <v>173.5369</v>
      </c>
      <c r="M22" s="2"/>
      <c r="N22" s="2"/>
      <c r="O22" s="7">
        <f t="shared" si="0"/>
        <v>1931.3522999999998</v>
      </c>
    </row>
    <row r="23" spans="1:15">
      <c r="A23" s="42" t="s">
        <v>8</v>
      </c>
      <c r="B23" s="43"/>
      <c r="C23" s="2">
        <v>51.396099999999997</v>
      </c>
      <c r="D23" s="2">
        <v>35.686999999999998</v>
      </c>
      <c r="E23" s="2">
        <v>64.012900000000002</v>
      </c>
      <c r="F23" s="2">
        <v>69.613200000000006</v>
      </c>
      <c r="G23" s="2">
        <v>74.602199999999996</v>
      </c>
      <c r="H23" s="2">
        <v>101.3754</v>
      </c>
      <c r="I23" s="2">
        <v>91.263099999999994</v>
      </c>
      <c r="J23" s="2">
        <v>83.590699999999998</v>
      </c>
      <c r="K23" s="2">
        <v>94.443899999999999</v>
      </c>
      <c r="L23" s="2">
        <v>52.191000000000003</v>
      </c>
      <c r="M23" s="2"/>
      <c r="N23" s="2"/>
      <c r="O23" s="7">
        <f t="shared" si="0"/>
        <v>718.17550000000006</v>
      </c>
    </row>
    <row r="24" spans="1:15">
      <c r="A24" s="42" t="s">
        <v>9</v>
      </c>
      <c r="B24" s="43"/>
      <c r="C24" s="2">
        <v>37.490499999999997</v>
      </c>
      <c r="D24" s="2">
        <v>54.181800000000003</v>
      </c>
      <c r="E24" s="2">
        <v>120.76730000000001</v>
      </c>
      <c r="F24" s="2">
        <v>74.710499999999996</v>
      </c>
      <c r="G24" s="2">
        <v>35.693399999999997</v>
      </c>
      <c r="H24" s="2">
        <v>57.776699999999998</v>
      </c>
      <c r="I24" s="2">
        <v>110.1409</v>
      </c>
      <c r="J24" s="2">
        <v>71.025800000000004</v>
      </c>
      <c r="K24" s="2">
        <v>88.287999999999997</v>
      </c>
      <c r="L24" s="2">
        <v>79.078999999999994</v>
      </c>
      <c r="M24" s="2"/>
      <c r="N24" s="2"/>
      <c r="O24" s="7">
        <f t="shared" si="0"/>
        <v>729.15390000000002</v>
      </c>
    </row>
    <row r="25" spans="1:15">
      <c r="A25" s="48" t="s">
        <v>21</v>
      </c>
      <c r="B25" s="8" t="s">
        <v>13</v>
      </c>
      <c r="C25" s="2">
        <v>143.40690000000001</v>
      </c>
      <c r="D25" s="14">
        <v>226.81379999999999</v>
      </c>
      <c r="E25" s="2">
        <v>320.82209999999998</v>
      </c>
      <c r="F25" s="2">
        <v>128.9479</v>
      </c>
      <c r="G25" s="14">
        <v>177.24359999999999</v>
      </c>
      <c r="H25" s="2">
        <v>147.1412</v>
      </c>
      <c r="I25" s="2">
        <v>201.32900000000001</v>
      </c>
      <c r="J25" s="14">
        <v>213.86529999999999</v>
      </c>
      <c r="K25" s="14">
        <v>273.15690000000001</v>
      </c>
      <c r="L25" s="2">
        <v>283.61020000000002</v>
      </c>
      <c r="M25" s="2"/>
      <c r="N25" s="2"/>
      <c r="O25" s="7">
        <f t="shared" si="0"/>
        <v>2116.3368999999998</v>
      </c>
    </row>
    <row r="26" spans="1:15">
      <c r="A26" s="48"/>
      <c r="B26" s="8" t="s">
        <v>10</v>
      </c>
      <c r="C26" s="2">
        <v>53.458100000000002</v>
      </c>
      <c r="D26" s="14">
        <v>69.367599999999996</v>
      </c>
      <c r="E26" s="2">
        <v>154.66419999999999</v>
      </c>
      <c r="F26" s="2">
        <v>87.533500000000004</v>
      </c>
      <c r="G26" s="14">
        <v>100.9854</v>
      </c>
      <c r="H26" s="2">
        <v>93.251900000000006</v>
      </c>
      <c r="I26" s="2">
        <v>116.5634</v>
      </c>
      <c r="J26" s="14">
        <v>101.2456</v>
      </c>
      <c r="K26" s="14">
        <v>158.75380000000001</v>
      </c>
      <c r="L26" s="2">
        <v>173.05080000000001</v>
      </c>
      <c r="M26" s="2"/>
      <c r="N26" s="2"/>
      <c r="O26" s="7">
        <f t="shared" si="0"/>
        <v>1108.8742999999999</v>
      </c>
    </row>
    <row r="27" spans="1:15">
      <c r="A27" s="48"/>
      <c r="B27" s="8" t="s">
        <v>14</v>
      </c>
      <c r="C27" s="2">
        <v>89.948800000000006</v>
      </c>
      <c r="D27" s="14">
        <v>157.4462</v>
      </c>
      <c r="E27" s="2">
        <v>166.15790000000001</v>
      </c>
      <c r="F27" s="2">
        <v>41.414400000000001</v>
      </c>
      <c r="G27" s="14">
        <v>76.258200000000002</v>
      </c>
      <c r="H27" s="2">
        <v>53.889299999999999</v>
      </c>
      <c r="I27" s="2">
        <v>84.765600000000006</v>
      </c>
      <c r="J27" s="14">
        <v>112.61969999999999</v>
      </c>
      <c r="K27" s="14">
        <v>114.40309999999999</v>
      </c>
      <c r="L27" s="2">
        <v>110.5594</v>
      </c>
      <c r="M27" s="2"/>
      <c r="N27" s="2"/>
      <c r="O27" s="7">
        <f t="shared" si="0"/>
        <v>1007.4626</v>
      </c>
    </row>
    <row r="28" spans="1:15">
      <c r="A28" s="18" t="s">
        <v>18</v>
      </c>
      <c r="B28" s="8" t="s">
        <v>14</v>
      </c>
      <c r="C28" s="2">
        <v>6.0404999999999998</v>
      </c>
      <c r="D28" s="14">
        <v>2.6156999999999999</v>
      </c>
      <c r="E28" s="2">
        <v>22.0609</v>
      </c>
      <c r="F28" s="2">
        <v>-19.773800000000001</v>
      </c>
      <c r="G28" s="32">
        <v>-2.1124000000000001</v>
      </c>
      <c r="H28" s="2">
        <v>-23.484300000000001</v>
      </c>
      <c r="I28" s="2">
        <v>-0.5675</v>
      </c>
      <c r="J28" s="14">
        <v>8.9537999999999993</v>
      </c>
      <c r="K28" s="14">
        <v>-0.85670000000000002</v>
      </c>
      <c r="L28" s="2">
        <v>-37.099400000000003</v>
      </c>
      <c r="M28" s="2"/>
      <c r="N28" s="2"/>
      <c r="O28" s="7">
        <f t="shared" si="0"/>
        <v>-44.223200000000006</v>
      </c>
    </row>
    <row r="29" spans="1:15">
      <c r="A29" s="17" t="s">
        <v>19</v>
      </c>
      <c r="B29" s="8" t="s">
        <v>14</v>
      </c>
      <c r="C29" s="2">
        <v>-21.539300000000001</v>
      </c>
      <c r="D29" s="14">
        <v>-3.5251999999999999</v>
      </c>
      <c r="E29" s="2">
        <v>-37.156199999999998</v>
      </c>
      <c r="F29" s="2">
        <v>-11.2585</v>
      </c>
      <c r="G29" s="32">
        <v>-14.1684</v>
      </c>
      <c r="H29" s="2">
        <v>3.7172999999999998</v>
      </c>
      <c r="I29" s="2">
        <v>-10.607799999999999</v>
      </c>
      <c r="J29" s="14">
        <v>-7.4291</v>
      </c>
      <c r="K29" s="14">
        <v>-76.118700000000004</v>
      </c>
      <c r="L29" s="2">
        <v>-9.7050000000000001</v>
      </c>
      <c r="M29" s="2"/>
      <c r="N29" s="2"/>
      <c r="O29" s="7">
        <f>SUM(C29:N29)</f>
        <v>-187.79090000000005</v>
      </c>
    </row>
    <row r="30" spans="1:15" ht="12.75" customHeight="1">
      <c r="A30" s="49" t="s">
        <v>28</v>
      </c>
      <c r="B30" s="8" t="s">
        <v>27</v>
      </c>
      <c r="C30" s="2">
        <v>726.54970000000003</v>
      </c>
      <c r="D30" s="23">
        <v>783.94449999999995</v>
      </c>
      <c r="E30" s="2">
        <v>893.79759999999999</v>
      </c>
      <c r="F30" s="2">
        <v>846.6277</v>
      </c>
      <c r="G30" s="14">
        <v>857.43470000000002</v>
      </c>
      <c r="H30" s="2">
        <v>821.45830000000001</v>
      </c>
      <c r="I30" s="2">
        <v>817.42179999999996</v>
      </c>
      <c r="J30" s="14">
        <v>846.66250000000002</v>
      </c>
      <c r="K30" s="14">
        <v>898.21349999999995</v>
      </c>
      <c r="L30" s="2">
        <v>946.01400000000001</v>
      </c>
      <c r="M30" s="2"/>
      <c r="N30" s="2"/>
      <c r="O30" s="10" t="s">
        <v>23</v>
      </c>
    </row>
    <row r="31" spans="1:15" ht="12.75" customHeight="1">
      <c r="A31" s="49"/>
      <c r="B31" s="8" t="s">
        <v>26</v>
      </c>
      <c r="C31" s="2">
        <v>594.27949999999998</v>
      </c>
      <c r="D31" s="23">
        <v>601.35730000000001</v>
      </c>
      <c r="E31" s="2">
        <v>674.26289999999995</v>
      </c>
      <c r="F31" s="2">
        <v>651.05489999999998</v>
      </c>
      <c r="G31" s="14">
        <v>680.04790000000003</v>
      </c>
      <c r="H31" s="2">
        <v>656.7835</v>
      </c>
      <c r="I31" s="2">
        <v>665.01260000000002</v>
      </c>
      <c r="J31" s="14">
        <v>666.39260000000002</v>
      </c>
      <c r="K31" s="14">
        <v>718.49779999999998</v>
      </c>
      <c r="L31" s="2">
        <v>763.58489999999995</v>
      </c>
      <c r="M31" s="2"/>
      <c r="N31" s="2"/>
      <c r="O31" s="10" t="s">
        <v>23</v>
      </c>
    </row>
    <row r="32" spans="1:15" ht="12.75" customHeight="1">
      <c r="A32" s="49"/>
      <c r="B32" s="8" t="s">
        <v>25</v>
      </c>
      <c r="C32" s="2">
        <v>132.27019999999999</v>
      </c>
      <c r="D32" s="23">
        <v>182.5872</v>
      </c>
      <c r="E32" s="2">
        <v>219.53469999999999</v>
      </c>
      <c r="F32" s="2">
        <v>195.5728</v>
      </c>
      <c r="G32" s="14">
        <v>177.38679999999999</v>
      </c>
      <c r="H32" s="2">
        <v>164.6748</v>
      </c>
      <c r="I32" s="2">
        <v>152.4092</v>
      </c>
      <c r="J32" s="14">
        <v>180.26990000000001</v>
      </c>
      <c r="K32" s="14">
        <v>179.7157</v>
      </c>
      <c r="L32" s="2">
        <v>182.42910000000001</v>
      </c>
      <c r="M32" s="2"/>
      <c r="N32" s="2"/>
      <c r="O32" s="10" t="s">
        <v>23</v>
      </c>
    </row>
    <row r="33" spans="1:15" ht="12.75" customHeight="1">
      <c r="A33" s="49" t="s">
        <v>24</v>
      </c>
      <c r="B33" s="49"/>
      <c r="C33" s="2">
        <v>-371.48399999999998</v>
      </c>
      <c r="D33" s="23">
        <v>-370.94779999999997</v>
      </c>
      <c r="E33" s="2">
        <v>-377.35120000000001</v>
      </c>
      <c r="F33" s="2">
        <v>-415.8809</v>
      </c>
      <c r="G33" s="14">
        <v>-428.12189999999998</v>
      </c>
      <c r="H33" s="2">
        <v>-453.44</v>
      </c>
      <c r="I33" s="2">
        <v>-453.03969999999998</v>
      </c>
      <c r="J33" s="14">
        <v>-426.8553</v>
      </c>
      <c r="K33" s="14">
        <v>-387.11</v>
      </c>
      <c r="L33" s="2">
        <v>-353.05720000000002</v>
      </c>
      <c r="M33" s="2"/>
      <c r="N33" s="2"/>
      <c r="O33" s="10" t="s">
        <v>23</v>
      </c>
    </row>
    <row r="34" spans="1:15" ht="12.75" customHeight="1">
      <c r="A34" s="22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>
      <c r="D35" s="19"/>
      <c r="G35" s="11"/>
      <c r="I35" s="26"/>
      <c r="J35" s="26"/>
      <c r="K35" s="26"/>
      <c r="L35" s="26"/>
      <c r="M35" s="26"/>
      <c r="N35" s="26"/>
      <c r="O35" s="26"/>
    </row>
    <row r="36" spans="1:15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>
      <c r="D37" s="19"/>
      <c r="J37" s="26"/>
      <c r="K37" s="26"/>
      <c r="L37" s="26"/>
      <c r="M37" s="26"/>
      <c r="N37" s="26"/>
      <c r="O37" s="26"/>
    </row>
    <row r="38" spans="1:15" ht="13.5">
      <c r="D38" s="19"/>
      <c r="J38" s="36"/>
      <c r="K38" s="19"/>
      <c r="N38" s="12"/>
      <c r="O38" s="27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5"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2020-11-25T06:38:48Z</dcterms:modified>
</cp:coreProperties>
</file>