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9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9" r:id="rId8"/>
    <sheet name="9月" sheetId="11" r:id="rId9"/>
    <sheet name="10月" sheetId="14" r:id="rId10"/>
  </sheets>
  <externalReferences>
    <externalReference r:id="rId11"/>
  </externalReferences>
  <definedNames>
    <definedName name="_xlnm.Print_Area" localSheetId="9">'10月'!$A$1:$AK$36</definedName>
    <definedName name="_xlnm.Print_Area" localSheetId="0">'1月'!$A$1:$AK$36</definedName>
    <definedName name="_xlnm.Print_Area" localSheetId="1">'2月'!$A$1:$AK$36</definedName>
    <definedName name="_xlnm.Print_Area" localSheetId="2">'3月'!$A$1:$AK$36</definedName>
    <definedName name="_xlnm.Print_Area" localSheetId="3">'4月'!$A$1:$AK$36</definedName>
    <definedName name="_xlnm.Print_Area" localSheetId="4">'5月'!$A$1:$AK$36</definedName>
    <definedName name="_xlnm.Print_Area" localSheetId="5">'6月'!$A$1:$AK$36</definedName>
    <definedName name="_xlnm.Print_Area" localSheetId="6">'7月'!$A$1:$AK$36</definedName>
    <definedName name="_xlnm.Print_Area" localSheetId="7">'8月'!$A$1:$AK$36</definedName>
    <definedName name="_xlnm.Print_Area" localSheetId="8">'9月'!$A$1:$AK$36</definedName>
  </definedNames>
  <calcPr calcId="124519"/>
</workbook>
</file>

<file path=xl/calcChain.xml><?xml version="1.0" encoding="utf-8"?>
<calcChain xmlns="http://schemas.openxmlformats.org/spreadsheetml/2006/main">
  <c r="AL33" i="7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</calcChain>
</file>

<file path=xl/sharedStrings.xml><?xml version="1.0" encoding="utf-8"?>
<sst xmlns="http://schemas.openxmlformats.org/spreadsheetml/2006/main" count="721" uniqueCount="81">
  <si>
    <r>
      <rPr>
        <b/>
        <sz val="9"/>
        <rFont val="宋体"/>
        <family val="3"/>
        <charset val="134"/>
      </rPr>
      <t>项目</t>
    </r>
    <r>
      <rPr>
        <b/>
        <sz val="9"/>
        <rFont val="Times New Roman"/>
        <family val="1"/>
      </rPr>
      <t xml:space="preserve"> </t>
    </r>
    <phoneticPr fontId="6" type="noConversion"/>
  </si>
  <si>
    <r>
      <rPr>
        <sz val="11"/>
        <color theme="1"/>
        <rFont val="宋体"/>
        <family val="2"/>
        <charset val="134"/>
        <scheme val="minor"/>
      </rPr>
      <t>北京市</t>
    </r>
  </si>
  <si>
    <r>
      <rPr>
        <sz val="11"/>
        <color theme="1"/>
        <rFont val="宋体"/>
        <family val="2"/>
        <charset val="134"/>
        <scheme val="minor"/>
      </rPr>
      <t>天津市</t>
    </r>
  </si>
  <si>
    <r>
      <rPr>
        <sz val="11"/>
        <color theme="1"/>
        <rFont val="宋体"/>
        <family val="2"/>
        <charset val="134"/>
        <scheme val="minor"/>
      </rPr>
      <t>河北</t>
    </r>
  </si>
  <si>
    <r>
      <rPr>
        <sz val="11"/>
        <color theme="1"/>
        <rFont val="宋体"/>
        <family val="2"/>
        <charset val="134"/>
        <scheme val="minor"/>
      </rPr>
      <t>山西</t>
    </r>
  </si>
  <si>
    <r>
      <rPr>
        <sz val="11"/>
        <color theme="1"/>
        <rFont val="宋体"/>
        <family val="2"/>
        <charset val="134"/>
        <scheme val="minor"/>
      </rPr>
      <t>内蒙古</t>
    </r>
  </si>
  <si>
    <r>
      <rPr>
        <sz val="11"/>
        <color theme="1"/>
        <rFont val="宋体"/>
        <family val="2"/>
        <charset val="134"/>
        <scheme val="minor"/>
      </rPr>
      <t>辽宁</t>
    </r>
  </si>
  <si>
    <r>
      <rPr>
        <sz val="11"/>
        <color theme="1"/>
        <rFont val="宋体"/>
        <family val="2"/>
        <charset val="134"/>
        <scheme val="minor"/>
      </rPr>
      <t>吉林</t>
    </r>
  </si>
  <si>
    <r>
      <rPr>
        <sz val="11"/>
        <color theme="1"/>
        <rFont val="宋体"/>
        <family val="2"/>
        <charset val="134"/>
        <scheme val="minor"/>
      </rPr>
      <t>黑龙江</t>
    </r>
  </si>
  <si>
    <r>
      <rPr>
        <sz val="11"/>
        <color theme="1"/>
        <rFont val="宋体"/>
        <family val="2"/>
        <charset val="134"/>
        <scheme val="minor"/>
      </rPr>
      <t>上海市</t>
    </r>
  </si>
  <si>
    <r>
      <rPr>
        <sz val="11"/>
        <color theme="1"/>
        <rFont val="宋体"/>
        <family val="2"/>
        <charset val="134"/>
        <scheme val="minor"/>
      </rPr>
      <t>江苏</t>
    </r>
  </si>
  <si>
    <r>
      <rPr>
        <sz val="11"/>
        <color theme="1"/>
        <rFont val="宋体"/>
        <family val="2"/>
        <charset val="134"/>
        <scheme val="minor"/>
      </rPr>
      <t>浙江</t>
    </r>
  </si>
  <si>
    <r>
      <rPr>
        <sz val="11"/>
        <color theme="1"/>
        <rFont val="宋体"/>
        <family val="2"/>
        <charset val="134"/>
        <scheme val="minor"/>
      </rPr>
      <t>安徽</t>
    </r>
  </si>
  <si>
    <r>
      <rPr>
        <sz val="11"/>
        <color theme="1"/>
        <rFont val="宋体"/>
        <family val="2"/>
        <charset val="134"/>
        <scheme val="minor"/>
      </rPr>
      <t>福建</t>
    </r>
  </si>
  <si>
    <r>
      <rPr>
        <sz val="11"/>
        <color theme="1"/>
        <rFont val="宋体"/>
        <family val="2"/>
        <charset val="134"/>
        <scheme val="minor"/>
      </rPr>
      <t>江西</t>
    </r>
  </si>
  <si>
    <r>
      <rPr>
        <sz val="11"/>
        <color theme="1"/>
        <rFont val="宋体"/>
        <family val="2"/>
        <charset val="134"/>
        <scheme val="minor"/>
      </rPr>
      <t>山东</t>
    </r>
  </si>
  <si>
    <r>
      <rPr>
        <sz val="11"/>
        <color theme="1"/>
        <rFont val="宋体"/>
        <family val="2"/>
        <charset val="134"/>
        <scheme val="minor"/>
      </rPr>
      <t>河南</t>
    </r>
  </si>
  <si>
    <r>
      <rPr>
        <sz val="11"/>
        <color theme="1"/>
        <rFont val="宋体"/>
        <family val="2"/>
        <charset val="134"/>
        <scheme val="minor"/>
      </rPr>
      <t>湖北</t>
    </r>
  </si>
  <si>
    <r>
      <rPr>
        <sz val="11"/>
        <color theme="1"/>
        <rFont val="宋体"/>
        <family val="2"/>
        <charset val="134"/>
        <scheme val="minor"/>
      </rPr>
      <t>湖南</t>
    </r>
  </si>
  <si>
    <r>
      <rPr>
        <sz val="11"/>
        <color theme="1"/>
        <rFont val="宋体"/>
        <family val="2"/>
        <charset val="134"/>
        <scheme val="minor"/>
      </rPr>
      <t>广东</t>
    </r>
  </si>
  <si>
    <r>
      <rPr>
        <sz val="11"/>
        <color theme="1"/>
        <rFont val="宋体"/>
        <family val="2"/>
        <charset val="134"/>
        <scheme val="minor"/>
      </rPr>
      <t>广西</t>
    </r>
  </si>
  <si>
    <r>
      <rPr>
        <sz val="11"/>
        <color theme="1"/>
        <rFont val="宋体"/>
        <family val="2"/>
        <charset val="134"/>
        <scheme val="minor"/>
      </rPr>
      <t>海南</t>
    </r>
  </si>
  <si>
    <r>
      <rPr>
        <sz val="11"/>
        <color theme="1"/>
        <rFont val="宋体"/>
        <family val="2"/>
        <charset val="134"/>
        <scheme val="minor"/>
      </rPr>
      <t>重庆市</t>
    </r>
  </si>
  <si>
    <r>
      <rPr>
        <sz val="11"/>
        <color theme="1"/>
        <rFont val="宋体"/>
        <family val="2"/>
        <charset val="134"/>
        <scheme val="minor"/>
      </rPr>
      <t>四川</t>
    </r>
  </si>
  <si>
    <r>
      <rPr>
        <sz val="11"/>
        <color theme="1"/>
        <rFont val="宋体"/>
        <family val="2"/>
        <charset val="134"/>
        <scheme val="minor"/>
      </rPr>
      <t>贵州</t>
    </r>
  </si>
  <si>
    <r>
      <rPr>
        <sz val="11"/>
        <color theme="1"/>
        <rFont val="宋体"/>
        <family val="2"/>
        <charset val="134"/>
        <scheme val="minor"/>
      </rPr>
      <t>云南</t>
    </r>
  </si>
  <si>
    <r>
      <rPr>
        <sz val="11"/>
        <color theme="1"/>
        <rFont val="宋体"/>
        <family val="2"/>
        <charset val="134"/>
        <scheme val="minor"/>
      </rPr>
      <t>西藏</t>
    </r>
  </si>
  <si>
    <r>
      <rPr>
        <sz val="11"/>
        <color theme="1"/>
        <rFont val="宋体"/>
        <family val="2"/>
        <charset val="134"/>
        <scheme val="minor"/>
      </rPr>
      <t>陕西</t>
    </r>
  </si>
  <si>
    <r>
      <rPr>
        <sz val="11"/>
        <color theme="1"/>
        <rFont val="宋体"/>
        <family val="2"/>
        <charset val="134"/>
        <scheme val="minor"/>
      </rPr>
      <t>甘肃</t>
    </r>
  </si>
  <si>
    <r>
      <rPr>
        <sz val="11"/>
        <color theme="1"/>
        <rFont val="宋体"/>
        <family val="2"/>
        <charset val="134"/>
        <scheme val="minor"/>
      </rPr>
      <t>青海</t>
    </r>
  </si>
  <si>
    <r>
      <rPr>
        <sz val="11"/>
        <color theme="1"/>
        <rFont val="宋体"/>
        <family val="2"/>
        <charset val="134"/>
        <scheme val="minor"/>
      </rPr>
      <t>宁夏</t>
    </r>
  </si>
  <si>
    <r>
      <rPr>
        <sz val="11"/>
        <color theme="1"/>
        <rFont val="宋体"/>
        <family val="2"/>
        <charset val="134"/>
        <scheme val="minor"/>
      </rPr>
      <t>新疆</t>
    </r>
  </si>
  <si>
    <r>
      <rPr>
        <sz val="11"/>
        <color theme="1"/>
        <rFont val="宋体"/>
        <family val="2"/>
        <charset val="134"/>
        <scheme val="minor"/>
      </rPr>
      <t>大连市</t>
    </r>
  </si>
  <si>
    <r>
      <rPr>
        <sz val="11"/>
        <color theme="1"/>
        <rFont val="宋体"/>
        <family val="2"/>
        <charset val="134"/>
        <scheme val="minor"/>
      </rPr>
      <t>宁波市</t>
    </r>
  </si>
  <si>
    <r>
      <rPr>
        <sz val="11"/>
        <color theme="1"/>
        <rFont val="宋体"/>
        <family val="2"/>
        <charset val="134"/>
        <scheme val="minor"/>
      </rPr>
      <t>厦门市</t>
    </r>
  </si>
  <si>
    <r>
      <rPr>
        <sz val="11"/>
        <color theme="1"/>
        <rFont val="宋体"/>
        <family val="2"/>
        <charset val="134"/>
        <scheme val="minor"/>
      </rPr>
      <t>青岛市</t>
    </r>
  </si>
  <si>
    <r>
      <rPr>
        <sz val="11"/>
        <color theme="1"/>
        <rFont val="宋体"/>
        <family val="2"/>
        <charset val="134"/>
        <scheme val="minor"/>
      </rPr>
      <t>深圳市</t>
    </r>
  </si>
  <si>
    <r>
      <rPr>
        <b/>
        <sz val="9"/>
        <rFont val="宋体"/>
        <family val="3"/>
        <charset val="134"/>
      </rPr>
      <t>一、收入</t>
    </r>
  </si>
  <si>
    <r>
      <rPr>
        <sz val="9"/>
        <rFont val="宋体"/>
        <family val="3"/>
        <charset val="134"/>
      </rPr>
      <t>按交易项目：</t>
    </r>
    <phoneticPr fontId="6" type="noConversion"/>
  </si>
  <si>
    <r>
      <t xml:space="preserve">   1.</t>
    </r>
    <r>
      <rPr>
        <sz val="9"/>
        <rFont val="宋体"/>
        <family val="3"/>
        <charset val="134"/>
      </rPr>
      <t>经常账户</t>
    </r>
    <phoneticPr fontId="6" type="noConversion"/>
  </si>
  <si>
    <r>
      <t xml:space="preserve">    1.1</t>
    </r>
    <r>
      <rPr>
        <sz val="9"/>
        <rFont val="宋体"/>
        <family val="3"/>
        <charset val="134"/>
      </rPr>
      <t>货物贸易</t>
    </r>
    <phoneticPr fontId="6" type="noConversion"/>
  </si>
  <si>
    <r>
      <t xml:space="preserve">    1.2</t>
    </r>
    <r>
      <rPr>
        <sz val="9"/>
        <rFont val="宋体"/>
        <family val="3"/>
        <charset val="134"/>
      </rPr>
      <t>服务</t>
    </r>
    <phoneticPr fontId="6" type="noConversion"/>
  </si>
  <si>
    <r>
      <t xml:space="preserve">    1.3</t>
    </r>
    <r>
      <rPr>
        <sz val="9"/>
        <rFont val="宋体"/>
        <family val="3"/>
        <charset val="134"/>
      </rPr>
      <t>初次收入和二次收入</t>
    </r>
    <phoneticPr fontId="6" type="noConversion"/>
  </si>
  <si>
    <r>
      <t xml:space="preserve">   2.</t>
    </r>
    <r>
      <rPr>
        <sz val="9"/>
        <rFont val="宋体"/>
        <family val="3"/>
        <charset val="134"/>
      </rPr>
      <t>资本和金融账户</t>
    </r>
    <phoneticPr fontId="6" type="noConversion"/>
  </si>
  <si>
    <r>
      <t xml:space="preserve">   </t>
    </r>
    <r>
      <rPr>
        <sz val="9"/>
        <rFont val="宋体"/>
        <family val="3"/>
        <charset val="134"/>
      </rPr>
      <t>其中：直接投资</t>
    </r>
    <phoneticPr fontId="6" type="noConversion"/>
  </si>
  <si>
    <r>
      <t xml:space="preserve">         </t>
    </r>
    <r>
      <rPr>
        <sz val="9"/>
        <rFont val="宋体"/>
        <family val="3"/>
        <charset val="134"/>
      </rPr>
      <t>证券投资</t>
    </r>
    <phoneticPr fontId="6" type="noConversion"/>
  </si>
  <si>
    <r>
      <t xml:space="preserve">         </t>
    </r>
    <r>
      <rPr>
        <sz val="9"/>
        <rFont val="宋体"/>
        <family val="3"/>
        <charset val="134"/>
      </rPr>
      <t>其他投资</t>
    </r>
    <phoneticPr fontId="6" type="noConversion"/>
  </si>
  <si>
    <r>
      <rPr>
        <b/>
        <sz val="9"/>
        <rFont val="宋体"/>
        <family val="3"/>
        <charset val="134"/>
      </rPr>
      <t>二、支出</t>
    </r>
  </si>
  <si>
    <r>
      <rPr>
        <b/>
        <sz val="9"/>
        <rFont val="宋体"/>
        <family val="3"/>
        <charset val="134"/>
      </rPr>
      <t>三、收支差额</t>
    </r>
    <phoneticPr fontId="6" type="noConversion"/>
  </si>
  <si>
    <t>单位：亿美元</t>
  </si>
  <si>
    <t xml:space="preserve">     3.分地区是指办理涉外收付款的银行所在地区。其中，本表中辽宁不含大连，浙江不含宁波，福建不含厦门，山东不含青岛，广东不含深圳。</t>
    <phoneticPr fontId="2" type="noConversion"/>
  </si>
  <si>
    <r>
      <rPr>
        <sz val="12"/>
        <color theme="1"/>
        <rFont val="Times New Roman"/>
        <family val="1"/>
      </rPr>
      <t xml:space="preserve">                                                              </t>
    </r>
    <r>
      <rPr>
        <b/>
        <sz val="12"/>
        <color theme="1"/>
        <rFont val="Times New Roman"/>
        <family val="1"/>
      </rPr>
      <t xml:space="preserve">                                                 2020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Times New Roman"/>
        <family val="1"/>
      </rPr>
      <t>1</t>
    </r>
    <r>
      <rPr>
        <b/>
        <sz val="12"/>
        <color theme="1"/>
        <rFont val="宋体"/>
        <family val="3"/>
        <charset val="134"/>
      </rPr>
      <t>月银行代客涉外收付款数据（分地区）</t>
    </r>
    <r>
      <rPr>
        <sz val="12"/>
        <color theme="1"/>
        <rFont val="Times New Roman"/>
        <family val="1"/>
      </rPr>
      <t xml:space="preserve">         </t>
    </r>
    <phoneticPr fontId="6" type="noConversion"/>
  </si>
  <si>
    <t>注： 1.本表数据按“四舍五入”原则显示。</t>
    <phoneticPr fontId="2" type="noConversion"/>
  </si>
  <si>
    <r>
      <rPr>
        <sz val="12"/>
        <color theme="1"/>
        <rFont val="Times New Roman"/>
        <family val="1"/>
      </rPr>
      <t xml:space="preserve">                                                              </t>
    </r>
    <r>
      <rPr>
        <b/>
        <sz val="12"/>
        <color theme="1"/>
        <rFont val="Times New Roman"/>
        <family val="1"/>
      </rPr>
      <t xml:space="preserve">                                                 2020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Times New Roman"/>
        <family val="1"/>
      </rPr>
      <t>2</t>
    </r>
    <r>
      <rPr>
        <b/>
        <sz val="12"/>
        <color theme="1"/>
        <rFont val="宋体"/>
        <family val="3"/>
        <charset val="134"/>
      </rPr>
      <t>月银行代客涉外收付款数据（分地区）</t>
    </r>
    <r>
      <rPr>
        <sz val="12"/>
        <color theme="1"/>
        <rFont val="Times New Roman"/>
        <family val="1"/>
      </rPr>
      <t xml:space="preserve">         </t>
    </r>
    <phoneticPr fontId="6" type="noConversion"/>
  </si>
  <si>
    <r>
      <rPr>
        <sz val="12"/>
        <color theme="1"/>
        <rFont val="Times New Roman"/>
        <family val="1"/>
      </rPr>
      <t xml:space="preserve">                                                              </t>
    </r>
    <r>
      <rPr>
        <b/>
        <sz val="12"/>
        <color theme="1"/>
        <rFont val="Times New Roman"/>
        <family val="1"/>
      </rPr>
      <t xml:space="preserve">                                                 2020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Times New Roman"/>
        <family val="1"/>
      </rPr>
      <t>3</t>
    </r>
    <r>
      <rPr>
        <b/>
        <sz val="12"/>
        <color theme="1"/>
        <rFont val="宋体"/>
        <family val="3"/>
        <charset val="134"/>
      </rPr>
      <t>月银行代客涉外收付款数据（分地区）</t>
    </r>
    <r>
      <rPr>
        <sz val="12"/>
        <color theme="1"/>
        <rFont val="Times New Roman"/>
        <family val="1"/>
      </rPr>
      <t xml:space="preserve">         </t>
    </r>
    <phoneticPr fontId="6" type="noConversion"/>
  </si>
  <si>
    <r>
      <rPr>
        <sz val="12"/>
        <color theme="1"/>
        <rFont val="Times New Roman"/>
        <family val="1"/>
      </rPr>
      <t xml:space="preserve">                                                              </t>
    </r>
    <r>
      <rPr>
        <b/>
        <sz val="12"/>
        <color theme="1"/>
        <rFont val="Times New Roman"/>
        <family val="1"/>
      </rPr>
      <t xml:space="preserve">                                                 2020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Times New Roman"/>
        <family val="1"/>
      </rPr>
      <t>4</t>
    </r>
    <r>
      <rPr>
        <b/>
        <sz val="12"/>
        <color theme="1"/>
        <rFont val="宋体"/>
        <family val="3"/>
        <charset val="134"/>
      </rPr>
      <t>月银行代客涉外收付款数据（分地区）</t>
    </r>
    <r>
      <rPr>
        <sz val="12"/>
        <color theme="1"/>
        <rFont val="Times New Roman"/>
        <family val="1"/>
      </rPr>
      <t xml:space="preserve">         </t>
    </r>
    <phoneticPr fontId="6" type="noConversion"/>
  </si>
  <si>
    <t xml:space="preserve">     2.收入、支出及差额不等于经常账户、资本和金融账户之和，原因是存在限额下免申报数据和逾期未申报数据。</t>
    <phoneticPr fontId="2" type="noConversion"/>
  </si>
  <si>
    <t xml:space="preserve">     2.收入、支出及差额不等于经常账户、资本和金融账户之和，原因是存在限额下免申报数据和逾期未申报数据。</t>
    <phoneticPr fontId="2" type="noConversion"/>
  </si>
  <si>
    <r>
      <rPr>
        <sz val="12"/>
        <color theme="1"/>
        <rFont val="Times New Roman"/>
        <family val="1"/>
      </rPr>
      <t xml:space="preserve">                                                              </t>
    </r>
    <r>
      <rPr>
        <b/>
        <sz val="12"/>
        <color theme="1"/>
        <rFont val="Times New Roman"/>
        <family val="1"/>
      </rPr>
      <t xml:space="preserve">                                                 2020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Times New Roman"/>
        <family val="1"/>
      </rPr>
      <t>5</t>
    </r>
    <r>
      <rPr>
        <b/>
        <sz val="12"/>
        <color theme="1"/>
        <rFont val="宋体"/>
        <family val="3"/>
        <charset val="134"/>
      </rPr>
      <t>月银行代客涉外收付款数据（分地区）</t>
    </r>
    <r>
      <rPr>
        <sz val="12"/>
        <color theme="1"/>
        <rFont val="Times New Roman"/>
        <family val="1"/>
      </rPr>
      <t xml:space="preserve">         </t>
    </r>
    <phoneticPr fontId="6" type="noConversion"/>
  </si>
  <si>
    <r>
      <rPr>
        <sz val="12"/>
        <color theme="1"/>
        <rFont val="Times New Roman"/>
        <family val="1"/>
      </rPr>
      <t xml:space="preserve">                                                              </t>
    </r>
    <r>
      <rPr>
        <b/>
        <sz val="12"/>
        <color theme="1"/>
        <rFont val="Times New Roman"/>
        <family val="1"/>
      </rPr>
      <t xml:space="preserve">                                                 2020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Times New Roman"/>
        <family val="1"/>
      </rPr>
      <t>6</t>
    </r>
    <r>
      <rPr>
        <b/>
        <sz val="12"/>
        <color theme="1"/>
        <rFont val="宋体"/>
        <family val="3"/>
        <charset val="134"/>
      </rPr>
      <t>月银行代客涉外收付款数据（分地区）</t>
    </r>
    <r>
      <rPr>
        <sz val="12"/>
        <color theme="1"/>
        <rFont val="Times New Roman"/>
        <family val="1"/>
      </rPr>
      <t xml:space="preserve">         </t>
    </r>
    <phoneticPr fontId="6" type="noConversion"/>
  </si>
  <si>
    <r>
      <rPr>
        <sz val="12"/>
        <color theme="1"/>
        <rFont val="Times New Roman"/>
        <family val="1"/>
      </rPr>
      <t xml:space="preserve">                                                              </t>
    </r>
    <r>
      <rPr>
        <b/>
        <sz val="12"/>
        <color theme="1"/>
        <rFont val="Times New Roman"/>
        <family val="1"/>
      </rPr>
      <t xml:space="preserve">                                                 2020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Times New Roman"/>
        <family val="1"/>
      </rPr>
      <t>8</t>
    </r>
    <r>
      <rPr>
        <b/>
        <sz val="12"/>
        <color theme="1"/>
        <rFont val="宋体"/>
        <family val="3"/>
        <charset val="134"/>
      </rPr>
      <t>月银行代客涉外收付款数据（分地区）</t>
    </r>
    <r>
      <rPr>
        <sz val="12"/>
        <color theme="1"/>
        <rFont val="Times New Roman"/>
        <family val="1"/>
      </rPr>
      <t xml:space="preserve">         </t>
    </r>
    <phoneticPr fontId="6" type="noConversion"/>
  </si>
  <si>
    <r>
      <rPr>
        <sz val="12"/>
        <color theme="1"/>
        <rFont val="Times New Roman"/>
        <family val="1"/>
      </rPr>
      <t xml:space="preserve">                                                              </t>
    </r>
    <r>
      <rPr>
        <b/>
        <sz val="12"/>
        <color theme="1"/>
        <rFont val="Times New Roman"/>
        <family val="1"/>
      </rPr>
      <t xml:space="preserve">                                                 2020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月银行代客涉外收付款数据（国际收支口径按地区）</t>
    </r>
    <r>
      <rPr>
        <sz val="12"/>
        <color theme="1"/>
        <rFont val="Times New Roman"/>
        <family val="1"/>
      </rPr>
      <t xml:space="preserve">         </t>
    </r>
    <phoneticPr fontId="2" type="noConversion"/>
  </si>
  <si>
    <r>
      <rPr>
        <b/>
        <sz val="9"/>
        <rFont val="宋体"/>
        <family val="3"/>
        <charset val="134"/>
      </rPr>
      <t>项目</t>
    </r>
    <r>
      <rPr>
        <b/>
        <sz val="9"/>
        <rFont val="Times New Roman"/>
        <family val="1"/>
      </rPr>
      <t xml:space="preserve"> </t>
    </r>
    <phoneticPr fontId="2" type="noConversion"/>
  </si>
  <si>
    <r>
      <rPr>
        <sz val="11"/>
        <color theme="1"/>
        <rFont val="宋体"/>
        <family val="2"/>
        <charset val="134"/>
        <scheme val="minor"/>
      </rPr>
      <t>合计</t>
    </r>
  </si>
  <si>
    <r>
      <rPr>
        <sz val="9"/>
        <rFont val="宋体"/>
        <family val="3"/>
        <charset val="134"/>
      </rPr>
      <t>按交易项目：</t>
    </r>
    <phoneticPr fontId="2" type="noConversion"/>
  </si>
  <si>
    <r>
      <t xml:space="preserve">   1.</t>
    </r>
    <r>
      <rPr>
        <sz val="9"/>
        <rFont val="宋体"/>
        <family val="3"/>
        <charset val="134"/>
      </rPr>
      <t>经常账户</t>
    </r>
    <phoneticPr fontId="2" type="noConversion"/>
  </si>
  <si>
    <r>
      <t xml:space="preserve">    1.1</t>
    </r>
    <r>
      <rPr>
        <sz val="9"/>
        <rFont val="宋体"/>
        <family val="3"/>
        <charset val="134"/>
      </rPr>
      <t>货物贸易</t>
    </r>
    <phoneticPr fontId="2" type="noConversion"/>
  </si>
  <si>
    <r>
      <t xml:space="preserve">    1.2</t>
    </r>
    <r>
      <rPr>
        <sz val="9"/>
        <rFont val="宋体"/>
        <family val="3"/>
        <charset val="134"/>
      </rPr>
      <t>服务</t>
    </r>
    <phoneticPr fontId="2" type="noConversion"/>
  </si>
  <si>
    <r>
      <t xml:space="preserve">    1.3</t>
    </r>
    <r>
      <rPr>
        <sz val="9"/>
        <rFont val="宋体"/>
        <family val="3"/>
        <charset val="134"/>
      </rPr>
      <t>初次收入和二次收入</t>
    </r>
    <phoneticPr fontId="2" type="noConversion"/>
  </si>
  <si>
    <r>
      <t xml:space="preserve">   2.</t>
    </r>
    <r>
      <rPr>
        <sz val="9"/>
        <rFont val="宋体"/>
        <family val="3"/>
        <charset val="134"/>
      </rPr>
      <t>资本和金融账户</t>
    </r>
    <phoneticPr fontId="2" type="noConversion"/>
  </si>
  <si>
    <r>
      <t xml:space="preserve">   </t>
    </r>
    <r>
      <rPr>
        <sz val="9"/>
        <rFont val="宋体"/>
        <family val="3"/>
        <charset val="134"/>
      </rPr>
      <t>其中：直接投资</t>
    </r>
    <phoneticPr fontId="2" type="noConversion"/>
  </si>
  <si>
    <r>
      <t xml:space="preserve">         </t>
    </r>
    <r>
      <rPr>
        <sz val="9"/>
        <rFont val="宋体"/>
        <family val="3"/>
        <charset val="134"/>
      </rPr>
      <t>证券投资</t>
    </r>
    <phoneticPr fontId="2" type="noConversion"/>
  </si>
  <si>
    <r>
      <t xml:space="preserve">         </t>
    </r>
    <r>
      <rPr>
        <sz val="9"/>
        <rFont val="宋体"/>
        <family val="3"/>
        <charset val="134"/>
      </rPr>
      <t>其他投资</t>
    </r>
    <phoneticPr fontId="2" type="noConversion"/>
  </si>
  <si>
    <r>
      <rPr>
        <sz val="9"/>
        <rFont val="宋体"/>
        <family val="3"/>
        <charset val="134"/>
      </rPr>
      <t>按交易项目：</t>
    </r>
    <phoneticPr fontId="2" type="noConversion"/>
  </si>
  <si>
    <r>
      <t xml:space="preserve">   1.</t>
    </r>
    <r>
      <rPr>
        <sz val="9"/>
        <rFont val="宋体"/>
        <family val="3"/>
        <charset val="134"/>
      </rPr>
      <t>经常账户</t>
    </r>
    <phoneticPr fontId="2" type="noConversion"/>
  </si>
  <si>
    <r>
      <rPr>
        <b/>
        <sz val="9"/>
        <rFont val="宋体"/>
        <family val="3"/>
        <charset val="134"/>
      </rPr>
      <t>三、收支差额</t>
    </r>
    <phoneticPr fontId="2" type="noConversion"/>
  </si>
  <si>
    <t>注： 1.本表中辽宁不含大连，浙江不含宁波，福建不含厦门，山东不含青岛，广东不含深圳;</t>
    <phoneticPr fontId="2" type="noConversion"/>
  </si>
  <si>
    <t xml:space="preserve">     2.本表数据按“四舍五入”原则显示；</t>
    <phoneticPr fontId="2" type="noConversion"/>
  </si>
  <si>
    <t xml:space="preserve">     3.收入、支出及差额不等于经常账户、资本和金融账户之和，原因是存在限额下免申报数据和逾期未申报数据。</t>
    <phoneticPr fontId="2" type="noConversion"/>
  </si>
  <si>
    <r>
      <rPr>
        <sz val="12"/>
        <color theme="1"/>
        <rFont val="Times New Roman"/>
        <family val="1"/>
      </rPr>
      <t xml:space="preserve">                                                              </t>
    </r>
    <r>
      <rPr>
        <b/>
        <sz val="12"/>
        <color theme="1"/>
        <rFont val="Times New Roman"/>
        <family val="1"/>
      </rPr>
      <t xml:space="preserve">                                                 2020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Times New Roman"/>
        <family val="1"/>
      </rPr>
      <t>9</t>
    </r>
    <r>
      <rPr>
        <b/>
        <sz val="12"/>
        <color theme="1"/>
        <rFont val="宋体"/>
        <family val="3"/>
        <charset val="134"/>
      </rPr>
      <t>月银行代客涉外收付款数据（分地区）</t>
    </r>
    <r>
      <rPr>
        <sz val="12"/>
        <color theme="1"/>
        <rFont val="Times New Roman"/>
        <family val="1"/>
      </rPr>
      <t xml:space="preserve">         </t>
    </r>
    <phoneticPr fontId="6" type="noConversion"/>
  </si>
  <si>
    <r>
      <rPr>
        <sz val="12"/>
        <color theme="1"/>
        <rFont val="Times New Roman"/>
        <family val="1"/>
      </rPr>
      <t xml:space="preserve">                                                              </t>
    </r>
    <r>
      <rPr>
        <b/>
        <sz val="12"/>
        <color theme="1"/>
        <rFont val="Times New Roman"/>
        <family val="1"/>
      </rPr>
      <t xml:space="preserve">                                                 2020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Times New Roman"/>
        <family val="1"/>
      </rPr>
      <t>10</t>
    </r>
    <r>
      <rPr>
        <b/>
        <sz val="12"/>
        <color theme="1"/>
        <rFont val="宋体"/>
        <family val="3"/>
        <charset val="134"/>
      </rPr>
      <t>月银行代客涉外收付款数据（分地区）</t>
    </r>
    <r>
      <rPr>
        <sz val="12"/>
        <color theme="1"/>
        <rFont val="Times New Roman"/>
        <family val="1"/>
      </rPr>
      <t xml:space="preserve">         </t>
    </r>
    <phoneticPr fontId="6" type="noConversion"/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</si>
</sst>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#,##0_);[Red]\(#,##0\)"/>
    <numFmt numFmtId="177" formatCode="0_ "/>
    <numFmt numFmtId="178" formatCode="_ * #,##0_ ;_ * \-#,##0_ ;_ * &quot;-&quot;??_ ;_ @_ "/>
    <numFmt numFmtId="179" formatCode="#,##0_ "/>
    <numFmt numFmtId="180" formatCode="0;_ࣿ"/>
    <numFmt numFmtId="181" formatCode="0;_퓿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3"/>
      <charset val="134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0"/>
      <color theme="1"/>
      <name val="Times New Roman"/>
      <family val="1"/>
    </font>
    <font>
      <sz val="9"/>
      <name val="Times New Roman"/>
      <family val="1"/>
    </font>
    <font>
      <sz val="8"/>
      <color rgb="FF000000"/>
      <name val="仿宋_GB2312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sz val="11"/>
      <color theme="1"/>
      <name val="宋体"/>
      <family val="2"/>
      <charset val="134"/>
      <scheme val="minor"/>
    </font>
    <font>
      <sz val="8"/>
      <color theme="1"/>
      <name val="仿宋_GB2312"/>
      <family val="3"/>
      <charset val="134"/>
    </font>
    <font>
      <sz val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/>
    <xf numFmtId="176" fontId="7" fillId="0" borderId="1" xfId="0" applyNumberFormat="1" applyFont="1" applyBorder="1" applyAlignment="1"/>
    <xf numFmtId="0" fontId="9" fillId="0" borderId="1" xfId="0" applyFont="1" applyBorder="1" applyAlignment="1"/>
    <xf numFmtId="177" fontId="9" fillId="0" borderId="1" xfId="0" applyNumberFormat="1" applyFont="1" applyBorder="1" applyAlignment="1"/>
    <xf numFmtId="176" fontId="10" fillId="0" borderId="1" xfId="0" applyNumberFormat="1" applyFont="1" applyBorder="1" applyAlignment="1"/>
    <xf numFmtId="176" fontId="10" fillId="0" borderId="1" xfId="0" applyNumberFormat="1" applyFont="1" applyBorder="1" applyAlignment="1">
      <alignment horizontal="left" indent="1"/>
    </xf>
    <xf numFmtId="0" fontId="11" fillId="0" borderId="0" xfId="0" applyFont="1" applyAlignment="1">
      <alignment vertical="center"/>
    </xf>
    <xf numFmtId="17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3" fillId="0" borderId="0" xfId="0" applyNumberFormat="1" applyFont="1" applyBorder="1" applyAlignment="1">
      <alignment horizontal="center"/>
    </xf>
    <xf numFmtId="177" fontId="14" fillId="0" borderId="1" xfId="0" applyNumberFormat="1" applyFont="1" applyBorder="1" applyAlignment="1"/>
    <xf numFmtId="177" fontId="0" fillId="0" borderId="0" xfId="0" applyNumberFormat="1">
      <alignment vertical="center"/>
    </xf>
    <xf numFmtId="177" fontId="0" fillId="0" borderId="0" xfId="0" applyNumberFormat="1" applyAlignment="1"/>
    <xf numFmtId="178" fontId="14" fillId="0" borderId="1" xfId="1" applyNumberFormat="1" applyFont="1" applyBorder="1" applyAlignment="1"/>
    <xf numFmtId="0" fontId="14" fillId="0" borderId="1" xfId="0" applyNumberFormat="1" applyFont="1" applyBorder="1" applyAlignment="1"/>
    <xf numFmtId="179" fontId="9" fillId="0" borderId="1" xfId="0" applyNumberFormat="1" applyFont="1" applyBorder="1" applyAlignment="1"/>
    <xf numFmtId="180" fontId="9" fillId="0" borderId="1" xfId="0" applyNumberFormat="1" applyFont="1" applyBorder="1" applyAlignment="1"/>
    <xf numFmtId="181" fontId="9" fillId="0" borderId="1" xfId="0" applyNumberFormat="1" applyFont="1" applyBorder="1" applyAlignment="1"/>
    <xf numFmtId="0" fontId="0" fillId="0" borderId="0" xfId="0" applyNumberFormat="1" applyAlignment="1"/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7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3" fillId="0" borderId="0" xfId="0" applyFont="1" applyAlignment="1"/>
    <xf numFmtId="176" fontId="12" fillId="0" borderId="2" xfId="0" applyNumberFormat="1" applyFont="1" applyBorder="1" applyAlignment="1">
      <alignment horizontal="left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&#20844;&#24067;&#25968;&#27169;&#26495;&#65288;9&#2637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国提供表"/>
      <sheetName val="分地区提供表"/>
      <sheetName val="日常收支"/>
      <sheetName val="分币种"/>
    </sheetNames>
    <sheetDataSet>
      <sheetData sheetId="0" refreshError="1"/>
      <sheetData sheetId="1" refreshError="1"/>
      <sheetData sheetId="2">
        <row r="40">
          <cell r="C40" t="str">
            <v>北京市</v>
          </cell>
          <cell r="D40" t="str">
            <v>天津市</v>
          </cell>
          <cell r="E40" t="str">
            <v>河北</v>
          </cell>
          <cell r="F40" t="str">
            <v>山西</v>
          </cell>
          <cell r="G40" t="str">
            <v>内蒙古</v>
          </cell>
          <cell r="H40" t="str">
            <v>辽宁</v>
          </cell>
          <cell r="I40" t="str">
            <v>吉林</v>
          </cell>
          <cell r="J40" t="str">
            <v>黑龙江</v>
          </cell>
          <cell r="K40" t="str">
            <v>上海市</v>
          </cell>
          <cell r="L40" t="str">
            <v>江苏</v>
          </cell>
          <cell r="M40" t="str">
            <v>浙江</v>
          </cell>
          <cell r="N40" t="str">
            <v>安徽</v>
          </cell>
          <cell r="O40" t="str">
            <v>福建</v>
          </cell>
          <cell r="P40" t="str">
            <v>江西</v>
          </cell>
          <cell r="Q40" t="str">
            <v>山东</v>
          </cell>
          <cell r="R40" t="str">
            <v>河南</v>
          </cell>
          <cell r="S40" t="str">
            <v>湖北</v>
          </cell>
          <cell r="T40" t="str">
            <v>湖南</v>
          </cell>
          <cell r="U40" t="str">
            <v>广东</v>
          </cell>
          <cell r="V40" t="str">
            <v>广西</v>
          </cell>
          <cell r="W40" t="str">
            <v>海南</v>
          </cell>
          <cell r="X40" t="str">
            <v>重庆市</v>
          </cell>
          <cell r="Y40" t="str">
            <v>四川</v>
          </cell>
          <cell r="Z40" t="str">
            <v>贵州</v>
          </cell>
          <cell r="AA40" t="str">
            <v>云南</v>
          </cell>
          <cell r="AB40" t="str">
            <v>西藏</v>
          </cell>
          <cell r="AC40" t="str">
            <v>陕西</v>
          </cell>
          <cell r="AD40" t="str">
            <v>甘肃</v>
          </cell>
          <cell r="AE40" t="str">
            <v>青海</v>
          </cell>
          <cell r="AF40" t="str">
            <v>宁夏</v>
          </cell>
          <cell r="AG40" t="str">
            <v>新疆</v>
          </cell>
          <cell r="AH40" t="str">
            <v>大连市</v>
          </cell>
          <cell r="AI40" t="str">
            <v>宁波市</v>
          </cell>
          <cell r="AJ40" t="str">
            <v>厦门市</v>
          </cell>
          <cell r="AK40" t="str">
            <v>青岛市</v>
          </cell>
          <cell r="AL40" t="str">
            <v>深圳市</v>
          </cell>
          <cell r="AM40" t="str">
            <v>合计</v>
          </cell>
        </row>
        <row r="41">
          <cell r="C41">
            <v>685.9981325668</v>
          </cell>
          <cell r="D41">
            <v>51.965228019999998</v>
          </cell>
          <cell r="E41">
            <v>36.774947932800004</v>
          </cell>
          <cell r="F41">
            <v>13.916516291600001</v>
          </cell>
          <cell r="G41">
            <v>9.5913974105999991</v>
          </cell>
          <cell r="H41">
            <v>14.388091984300003</v>
          </cell>
          <cell r="I41">
            <v>3.7481975664999996</v>
          </cell>
          <cell r="J41">
            <v>4.8458020550000001</v>
          </cell>
          <cell r="K41">
            <v>1028.5092173155001</v>
          </cell>
          <cell r="L41">
            <v>417.38315276769998</v>
          </cell>
          <cell r="M41">
            <v>318.50505219259998</v>
          </cell>
          <cell r="N41">
            <v>55.188763840600004</v>
          </cell>
          <cell r="O41">
            <v>65.685511328299995</v>
          </cell>
          <cell r="P41">
            <v>28.126993758800001</v>
          </cell>
          <cell r="Q41">
            <v>143.13379589739998</v>
          </cell>
          <cell r="R41">
            <v>46.627431724300003</v>
          </cell>
          <cell r="S41">
            <v>41.111544220700004</v>
          </cell>
          <cell r="T41">
            <v>26.039605833400003</v>
          </cell>
          <cell r="U41">
            <v>423.51507078500009</v>
          </cell>
          <cell r="V41">
            <v>25.261538139899997</v>
          </cell>
          <cell r="W41">
            <v>6.8006121677999998</v>
          </cell>
          <cell r="X41">
            <v>63.087719181800004</v>
          </cell>
          <cell r="Y41">
            <v>77.627878387099997</v>
          </cell>
          <cell r="Z41">
            <v>9.2603094969999997</v>
          </cell>
          <cell r="AA41">
            <v>12.1926090777</v>
          </cell>
          <cell r="AB41">
            <v>2.5892079900000003E-2</v>
          </cell>
          <cell r="AC41">
            <v>23.279205828000002</v>
          </cell>
          <cell r="AD41">
            <v>1.7898122171999999</v>
          </cell>
          <cell r="AE41">
            <v>0.18473991319999999</v>
          </cell>
          <cell r="AF41">
            <v>1.3904524068000002</v>
          </cell>
          <cell r="AG41">
            <v>6.4631676494000008</v>
          </cell>
          <cell r="AH41">
            <v>25.9120817891</v>
          </cell>
          <cell r="AI41">
            <v>94.07331420700001</v>
          </cell>
          <cell r="AJ41">
            <v>57.182198256299998</v>
          </cell>
          <cell r="AK41">
            <v>67.088600995200011</v>
          </cell>
          <cell r="AL41">
            <v>370.7412678563</v>
          </cell>
          <cell r="AM41">
            <v>4257.4158531415997</v>
          </cell>
        </row>
        <row r="43">
          <cell r="C43">
            <v>187.17485938389999</v>
          </cell>
          <cell r="D43">
            <v>41.0710126727</v>
          </cell>
          <cell r="E43">
            <v>31.0753741742</v>
          </cell>
          <cell r="F43">
            <v>12.2491397624</v>
          </cell>
          <cell r="G43">
            <v>4.8638538429000002</v>
          </cell>
          <cell r="H43">
            <v>11.332931401499996</v>
          </cell>
          <cell r="I43">
            <v>3.1524651420999996</v>
          </cell>
          <cell r="J43">
            <v>3.4973510595999997</v>
          </cell>
          <cell r="K43">
            <v>311.07200019539999</v>
          </cell>
          <cell r="L43">
            <v>370.02068761160001</v>
          </cell>
          <cell r="M43">
            <v>249.4506615279</v>
          </cell>
          <cell r="N43">
            <v>38.672404966000002</v>
          </cell>
          <cell r="O43">
            <v>55.796478417299994</v>
          </cell>
          <cell r="P43">
            <v>23.139892357800001</v>
          </cell>
          <cell r="Q43">
            <v>104.27286151779998</v>
          </cell>
          <cell r="R43">
            <v>36.492220962899999</v>
          </cell>
          <cell r="S43">
            <v>31.253446391799997</v>
          </cell>
          <cell r="T43">
            <v>23.720700150500001</v>
          </cell>
          <cell r="U43">
            <v>327.75368503480001</v>
          </cell>
          <cell r="V43">
            <v>19.618014086100001</v>
          </cell>
          <cell r="W43">
            <v>4.7353129057999999</v>
          </cell>
          <cell r="X43">
            <v>55.614365415200005</v>
          </cell>
          <cell r="Y43">
            <v>64.259230605799999</v>
          </cell>
          <cell r="Z43">
            <v>6.4507932791</v>
          </cell>
          <cell r="AA43">
            <v>10.777235320299999</v>
          </cell>
          <cell r="AB43">
            <v>2.4630493199999999E-2</v>
          </cell>
          <cell r="AC43">
            <v>17.307202549399999</v>
          </cell>
          <cell r="AD43">
            <v>1.386259184</v>
          </cell>
          <cell r="AE43">
            <v>0.18150037969999999</v>
          </cell>
          <cell r="AF43">
            <v>0.91716142459999994</v>
          </cell>
          <cell r="AG43">
            <v>5.1587509272999998</v>
          </cell>
          <cell r="AH43">
            <v>23.020813663400002</v>
          </cell>
          <cell r="AI43">
            <v>90.606523925000005</v>
          </cell>
          <cell r="AJ43">
            <v>53.873050583500003</v>
          </cell>
          <cell r="AK43">
            <v>55.879823976400004</v>
          </cell>
          <cell r="AL43">
            <v>271.21169119379999</v>
          </cell>
          <cell r="AM43">
            <v>2547.0843864857002</v>
          </cell>
        </row>
        <row r="44">
          <cell r="C44">
            <v>124.8567450462</v>
          </cell>
          <cell r="D44">
            <v>33.677292880100005</v>
          </cell>
          <cell r="E44">
            <v>29.843583543800001</v>
          </cell>
          <cell r="F44">
            <v>10.996793311700001</v>
          </cell>
          <cell r="G44">
            <v>4.6210638895999994</v>
          </cell>
          <cell r="H44">
            <v>10.104256364500001</v>
          </cell>
          <cell r="I44">
            <v>2.7984160213</v>
          </cell>
          <cell r="J44">
            <v>3.1685271769000001</v>
          </cell>
          <cell r="K44">
            <v>241.8940235444</v>
          </cell>
          <cell r="L44">
            <v>356.75363714010001</v>
          </cell>
          <cell r="M44">
            <v>239.07267809499999</v>
          </cell>
          <cell r="N44">
            <v>37.704547491</v>
          </cell>
          <cell r="O44">
            <v>54.442035873400009</v>
          </cell>
          <cell r="P44">
            <v>22.5753873761</v>
          </cell>
          <cell r="Q44">
            <v>100.2707986636</v>
          </cell>
          <cell r="R44">
            <v>35.0821522691</v>
          </cell>
          <cell r="S44">
            <v>29.183872555200001</v>
          </cell>
          <cell r="T44">
            <v>22.980992909000001</v>
          </cell>
          <cell r="U44">
            <v>306.9564364766</v>
          </cell>
          <cell r="V44">
            <v>19.233868334899999</v>
          </cell>
          <cell r="W44">
            <v>4.3012389151999999</v>
          </cell>
          <cell r="X44">
            <v>53.036422697799999</v>
          </cell>
          <cell r="Y44">
            <v>54.211567966200001</v>
          </cell>
          <cell r="Z44">
            <v>6.2210803638999996</v>
          </cell>
          <cell r="AA44">
            <v>9.4198659002999996</v>
          </cell>
          <cell r="AB44">
            <v>2.0372308799999999E-2</v>
          </cell>
          <cell r="AC44">
            <v>15.032246127300001</v>
          </cell>
          <cell r="AD44">
            <v>1.1847268631000001</v>
          </cell>
          <cell r="AE44">
            <v>0.1297494522</v>
          </cell>
          <cell r="AF44">
            <v>0.88780073329999998</v>
          </cell>
          <cell r="AG44">
            <v>4.5610827570999994</v>
          </cell>
          <cell r="AH44">
            <v>19.884878646400001</v>
          </cell>
          <cell r="AI44">
            <v>86.64968919799999</v>
          </cell>
          <cell r="AJ44">
            <v>50.620128139499997</v>
          </cell>
          <cell r="AK44">
            <v>50.880243052499999</v>
          </cell>
          <cell r="AL44">
            <v>241.02911940189998</v>
          </cell>
          <cell r="AM44">
            <v>2284.2873214860001</v>
          </cell>
        </row>
        <row r="45">
          <cell r="C45">
            <v>34.962107060599998</v>
          </cell>
          <cell r="D45">
            <v>6.0591816024999998</v>
          </cell>
          <cell r="E45">
            <v>0.76256660400000009</v>
          </cell>
          <cell r="F45">
            <v>1.1264470683000001</v>
          </cell>
          <cell r="G45">
            <v>0.1779162765</v>
          </cell>
          <cell r="H45">
            <v>0.85607782520000009</v>
          </cell>
          <cell r="I45">
            <v>0.13415140650000001</v>
          </cell>
          <cell r="J45">
            <v>0.13909187910000001</v>
          </cell>
          <cell r="K45">
            <v>57.228771786599999</v>
          </cell>
          <cell r="L45">
            <v>10.694271950499999</v>
          </cell>
          <cell r="M45">
            <v>7.5691520732999988</v>
          </cell>
          <cell r="N45">
            <v>0.72245001430000011</v>
          </cell>
          <cell r="O45">
            <v>0.71107302669999961</v>
          </cell>
          <cell r="P45">
            <v>0.36535432799999995</v>
          </cell>
          <cell r="Q45">
            <v>2.6268636633</v>
          </cell>
          <cell r="R45">
            <v>0.89491088739999991</v>
          </cell>
          <cell r="S45">
            <v>1.5493212897999999</v>
          </cell>
          <cell r="T45">
            <v>0.47117314450000003</v>
          </cell>
          <cell r="U45">
            <v>16.411455500399999</v>
          </cell>
          <cell r="V45">
            <v>0.26338605920000002</v>
          </cell>
          <cell r="W45">
            <v>0.3909919322</v>
          </cell>
          <cell r="X45">
            <v>2.3841996614999998</v>
          </cell>
          <cell r="Y45">
            <v>8.5850057206999999</v>
          </cell>
          <cell r="Z45">
            <v>0.16356042810000002</v>
          </cell>
          <cell r="AA45">
            <v>0.22943558359999999</v>
          </cell>
          <cell r="AB45">
            <v>2.5296022000000002E-3</v>
          </cell>
          <cell r="AC45">
            <v>1.1667687660999999</v>
          </cell>
          <cell r="AD45">
            <v>0.1226249848</v>
          </cell>
          <cell r="AE45">
            <v>4.1440895899999997E-2</v>
          </cell>
          <cell r="AF45">
            <v>1.6689387999999999E-2</v>
          </cell>
          <cell r="AG45">
            <v>0.34011386139999999</v>
          </cell>
          <cell r="AH45">
            <v>2.5872725177000002</v>
          </cell>
          <cell r="AI45">
            <v>3.2593955668999999</v>
          </cell>
          <cell r="AJ45">
            <v>3.0222057342000004</v>
          </cell>
          <cell r="AK45">
            <v>3.3682469817</v>
          </cell>
          <cell r="AL45">
            <v>23.044231681599999</v>
          </cell>
          <cell r="AM45">
            <v>192.45043675330004</v>
          </cell>
        </row>
        <row r="46">
          <cell r="C46">
            <v>27.356007277100002</v>
          </cell>
          <cell r="D46">
            <v>1.3345381901</v>
          </cell>
          <cell r="E46">
            <v>0.46922402639999999</v>
          </cell>
          <cell r="F46">
            <v>0.12589938240000001</v>
          </cell>
          <cell r="G46">
            <v>6.4873676800000002E-2</v>
          </cell>
          <cell r="H46">
            <v>0.37259721179999999</v>
          </cell>
          <cell r="I46">
            <v>0.21989771429999999</v>
          </cell>
          <cell r="J46">
            <v>0.1897320036</v>
          </cell>
          <cell r="K46">
            <v>11.9492048644</v>
          </cell>
          <cell r="L46">
            <v>2.572778521</v>
          </cell>
          <cell r="M46">
            <v>2.8088313596000005</v>
          </cell>
          <cell r="N46">
            <v>0.2454074607</v>
          </cell>
          <cell r="O46">
            <v>0.64336951720000002</v>
          </cell>
          <cell r="P46">
            <v>0.19915065369999999</v>
          </cell>
          <cell r="Q46">
            <v>1.3751991909000001</v>
          </cell>
          <cell r="R46">
            <v>0.51515780639999997</v>
          </cell>
          <cell r="S46">
            <v>0.52025254679999999</v>
          </cell>
          <cell r="T46">
            <v>0.26853409699999997</v>
          </cell>
          <cell r="U46">
            <v>4.3857930577999999</v>
          </cell>
          <cell r="V46">
            <v>0.12075969199999999</v>
          </cell>
          <cell r="W46">
            <v>4.3082058399999998E-2</v>
          </cell>
          <cell r="X46">
            <v>0.19374305589999999</v>
          </cell>
          <cell r="Y46">
            <v>1.4626569188999998</v>
          </cell>
          <cell r="Z46">
            <v>6.6152487100000004E-2</v>
          </cell>
          <cell r="AA46">
            <v>1.1279338364</v>
          </cell>
          <cell r="AB46">
            <v>1.7285822000000001E-3</v>
          </cell>
          <cell r="AC46">
            <v>1.1081876559999999</v>
          </cell>
          <cell r="AD46">
            <v>7.8907336100000003E-2</v>
          </cell>
          <cell r="AE46">
            <v>1.03100316E-2</v>
          </cell>
          <cell r="AF46">
            <v>1.2671303300000001E-2</v>
          </cell>
          <cell r="AG46">
            <v>0.25755430879999996</v>
          </cell>
          <cell r="AH46">
            <v>0.5486624993</v>
          </cell>
          <cell r="AI46">
            <v>0.69743916010000007</v>
          </cell>
          <cell r="AJ46">
            <v>0.2307167098</v>
          </cell>
          <cell r="AK46">
            <v>1.6313339421999999</v>
          </cell>
          <cell r="AL46">
            <v>7.1383401102999997</v>
          </cell>
          <cell r="AM46">
            <v>70.346628246400016</v>
          </cell>
        </row>
        <row r="47">
          <cell r="C47">
            <v>99.684314846800007</v>
          </cell>
          <cell r="D47">
            <v>33.339199993199998</v>
          </cell>
          <cell r="E47">
            <v>29.520861783499999</v>
          </cell>
          <cell r="F47">
            <v>10.993734695499999</v>
          </cell>
          <cell r="G47">
            <v>4.0117955301999997</v>
          </cell>
          <cell r="H47">
            <v>9.4315539672999993</v>
          </cell>
          <cell r="I47">
            <v>2.7956857574999998</v>
          </cell>
          <cell r="J47">
            <v>3.1865313794999999</v>
          </cell>
          <cell r="K47">
            <v>205.70935799780003</v>
          </cell>
          <cell r="L47">
            <v>347.33565820129996</v>
          </cell>
          <cell r="M47">
            <v>228.26943757539996</v>
          </cell>
          <cell r="N47">
            <v>36.775687424899999</v>
          </cell>
          <cell r="O47">
            <v>54.422428716700004</v>
          </cell>
          <cell r="P47">
            <v>22.441907930900001</v>
          </cell>
          <cell r="Q47">
            <v>100.77577770110001</v>
          </cell>
          <cell r="R47">
            <v>34.897202105600002</v>
          </cell>
          <cell r="S47">
            <v>29.245635357099999</v>
          </cell>
          <cell r="T47">
            <v>22.6950681131</v>
          </cell>
          <cell r="U47">
            <v>296.22063900900002</v>
          </cell>
          <cell r="V47">
            <v>18.937622152199999</v>
          </cell>
          <cell r="W47">
            <v>2.3793152922999998</v>
          </cell>
          <cell r="X47">
            <v>51.839988246899999</v>
          </cell>
          <cell r="Y47">
            <v>54.354411823100001</v>
          </cell>
          <cell r="Z47">
            <v>6.2209592130999996</v>
          </cell>
          <cell r="AA47">
            <v>9.2080182741000005</v>
          </cell>
          <cell r="AB47">
            <v>2.0372308799999999E-2</v>
          </cell>
          <cell r="AC47">
            <v>11.027594951599998</v>
          </cell>
          <cell r="AD47">
            <v>0.85389481310000004</v>
          </cell>
          <cell r="AE47">
            <v>0.1297463022</v>
          </cell>
          <cell r="AF47">
            <v>0.8897836898999999</v>
          </cell>
          <cell r="AG47">
            <v>4.5604404370999996</v>
          </cell>
          <cell r="AH47">
            <v>20.246686056600002</v>
          </cell>
          <cell r="AI47">
            <v>83.669739149700007</v>
          </cell>
          <cell r="AJ47">
            <v>45.1069347424</v>
          </cell>
          <cell r="AK47">
            <v>46.292296241700001</v>
          </cell>
          <cell r="AL47">
            <v>229.1755401753</v>
          </cell>
          <cell r="AM47">
            <v>2156.6658219564993</v>
          </cell>
        </row>
        <row r="48">
          <cell r="C48">
            <v>498.23291536230005</v>
          </cell>
          <cell r="D48">
            <v>10.787334034200001</v>
          </cell>
          <cell r="E48">
            <v>5.5171837166</v>
          </cell>
          <cell r="F48">
            <v>1.6325741202000001</v>
          </cell>
          <cell r="G48">
            <v>4.7098950760000005</v>
          </cell>
          <cell r="H48">
            <v>2.8525539237000008</v>
          </cell>
          <cell r="I48">
            <v>0.49489826740000004</v>
          </cell>
          <cell r="J48">
            <v>1.2798743759</v>
          </cell>
          <cell r="K48">
            <v>712.18237294369999</v>
          </cell>
          <cell r="L48">
            <v>46.911654910000003</v>
          </cell>
          <cell r="M48">
            <v>67.401028229400012</v>
          </cell>
          <cell r="N48">
            <v>16.456647088699999</v>
          </cell>
          <cell r="O48">
            <v>9.1059343666999997</v>
          </cell>
          <cell r="P48">
            <v>4.9240034861000002</v>
          </cell>
          <cell r="Q48">
            <v>38.495469001399997</v>
          </cell>
          <cell r="R48">
            <v>9.8673845158999995</v>
          </cell>
          <cell r="S48">
            <v>9.6799665167999986</v>
          </cell>
          <cell r="T48">
            <v>2.1914632817999999</v>
          </cell>
          <cell r="U48">
            <v>94.285268183100015</v>
          </cell>
          <cell r="V48">
            <v>5.5646499353999994</v>
          </cell>
          <cell r="W48">
            <v>2.0475096818000003</v>
          </cell>
          <cell r="X48">
            <v>7.4111279358000006</v>
          </cell>
          <cell r="Y48">
            <v>13.2200059807</v>
          </cell>
          <cell r="Z48">
            <v>2.7955770149000001</v>
          </cell>
          <cell r="AA48">
            <v>1.380438716</v>
          </cell>
          <cell r="AB48">
            <v>0</v>
          </cell>
          <cell r="AC48">
            <v>5.8957212188999994</v>
          </cell>
          <cell r="AD48">
            <v>0.36842241110000001</v>
          </cell>
          <cell r="AE48">
            <v>0</v>
          </cell>
          <cell r="AF48">
            <v>0.4651233951</v>
          </cell>
          <cell r="AG48">
            <v>1.224347251</v>
          </cell>
          <cell r="AH48">
            <v>2.7802312645999998</v>
          </cell>
          <cell r="AI48">
            <v>3.2691490099</v>
          </cell>
          <cell r="AJ48">
            <v>3.2045901436999999</v>
          </cell>
          <cell r="AK48">
            <v>11.027049617699999</v>
          </cell>
          <cell r="AL48">
            <v>97.9234334139</v>
          </cell>
          <cell r="AM48">
            <v>1695.5857983904</v>
          </cell>
        </row>
        <row r="49">
          <cell r="C49">
            <v>119.88959909040001</v>
          </cell>
          <cell r="D49">
            <v>8.6895061997000003</v>
          </cell>
          <cell r="E49">
            <v>3.9407019382999997</v>
          </cell>
          <cell r="F49">
            <v>0.54022639569999997</v>
          </cell>
          <cell r="G49">
            <v>4.1728359576999994</v>
          </cell>
          <cell r="H49">
            <v>1.3051890659999998</v>
          </cell>
          <cell r="I49">
            <v>0.37063489459999999</v>
          </cell>
          <cell r="J49">
            <v>0.93258897680000008</v>
          </cell>
          <cell r="K49">
            <v>135.78693106379998</v>
          </cell>
          <cell r="L49">
            <v>30.9649099144</v>
          </cell>
          <cell r="M49">
            <v>39.0949560619</v>
          </cell>
          <cell r="N49">
            <v>15.284269502300001</v>
          </cell>
          <cell r="O49">
            <v>1.3027511381000003</v>
          </cell>
          <cell r="P49">
            <v>1.6504957874000001</v>
          </cell>
          <cell r="Q49">
            <v>31.798752476700002</v>
          </cell>
          <cell r="R49">
            <v>2.8030963633999999</v>
          </cell>
          <cell r="S49">
            <v>5.4073584927000002</v>
          </cell>
          <cell r="T49">
            <v>1.8091238772999998</v>
          </cell>
          <cell r="U49">
            <v>59.362425390799999</v>
          </cell>
          <cell r="V49">
            <v>0.81389632159999992</v>
          </cell>
          <cell r="W49">
            <v>2.0432233484000002</v>
          </cell>
          <cell r="X49">
            <v>3.1075747799000002</v>
          </cell>
          <cell r="Y49">
            <v>7.3194143972000001</v>
          </cell>
          <cell r="Z49">
            <v>0.3751652217</v>
          </cell>
          <cell r="AA49">
            <v>1.0000426843000001</v>
          </cell>
          <cell r="AB49">
            <v>0</v>
          </cell>
          <cell r="AC49">
            <v>1.4269830766999998</v>
          </cell>
          <cell r="AD49">
            <v>4.5109462900000001E-2</v>
          </cell>
          <cell r="AE49">
            <v>0</v>
          </cell>
          <cell r="AF49">
            <v>0.42139480409999996</v>
          </cell>
          <cell r="AG49">
            <v>1.1951738009999999</v>
          </cell>
          <cell r="AH49">
            <v>1.7071394196</v>
          </cell>
          <cell r="AI49">
            <v>1.9960243231000001</v>
          </cell>
          <cell r="AJ49">
            <v>2.3343080766000002</v>
          </cell>
          <cell r="AK49">
            <v>8.9313208614999997</v>
          </cell>
          <cell r="AL49">
            <v>46.394913413199994</v>
          </cell>
          <cell r="AM49">
            <v>544.21803657980001</v>
          </cell>
        </row>
        <row r="50">
          <cell r="C50">
            <v>366.8531761854</v>
          </cell>
          <cell r="D50">
            <v>0.45678551359999997</v>
          </cell>
          <cell r="E50">
            <v>3.2258899900000006E-2</v>
          </cell>
          <cell r="F50">
            <v>0.76805302980000001</v>
          </cell>
          <cell r="G50">
            <v>4.5083691799999999E-2</v>
          </cell>
          <cell r="H50">
            <v>1.5324628018999999</v>
          </cell>
          <cell r="I50">
            <v>5.6966684000000004E-2</v>
          </cell>
          <cell r="J50">
            <v>9.7600016000000001E-3</v>
          </cell>
          <cell r="K50">
            <v>561.74259434010003</v>
          </cell>
          <cell r="L50">
            <v>3.8695190750999999</v>
          </cell>
          <cell r="M50">
            <v>23.286300900600001</v>
          </cell>
          <cell r="N50">
            <v>0.10590223949999999</v>
          </cell>
          <cell r="O50">
            <v>7.3166023006999996</v>
          </cell>
          <cell r="P50">
            <v>2.3206727169999999</v>
          </cell>
          <cell r="Q50">
            <v>0.17026296879999994</v>
          </cell>
          <cell r="R50">
            <v>5.3842033986000004</v>
          </cell>
          <cell r="S50">
            <v>1.8635967969</v>
          </cell>
          <cell r="T50">
            <v>0.1197938548</v>
          </cell>
          <cell r="U50">
            <v>4.1290066232000067</v>
          </cell>
          <cell r="V50">
            <v>2.7790414774999999</v>
          </cell>
          <cell r="W50">
            <v>1.1677599999999999E-3</v>
          </cell>
          <cell r="X50">
            <v>0.20432155590000001</v>
          </cell>
          <cell r="Y50">
            <v>1.6141889199999999E-2</v>
          </cell>
          <cell r="Z50">
            <v>0.57499999999999996</v>
          </cell>
          <cell r="AA50">
            <v>1.08123092E-2</v>
          </cell>
          <cell r="AB50">
            <v>0</v>
          </cell>
          <cell r="AC50">
            <v>3.4002424617</v>
          </cell>
          <cell r="AD50">
            <v>5.3537088200000006E-2</v>
          </cell>
          <cell r="AE50">
            <v>0</v>
          </cell>
          <cell r="AF50">
            <v>0</v>
          </cell>
          <cell r="AG50">
            <v>2.917345E-2</v>
          </cell>
          <cell r="AH50">
            <v>0.40646069170000004</v>
          </cell>
          <cell r="AI50">
            <v>0.5617458581</v>
          </cell>
          <cell r="AJ50">
            <v>0.85147188480000002</v>
          </cell>
          <cell r="AK50">
            <v>0.8413695725</v>
          </cell>
          <cell r="AL50">
            <v>46.031304229399993</v>
          </cell>
          <cell r="AM50">
            <v>1035.8247922515</v>
          </cell>
        </row>
        <row r="51">
          <cell r="C51">
            <v>11.488231133399999</v>
          </cell>
          <cell r="D51">
            <v>1.6410423209</v>
          </cell>
          <cell r="E51">
            <v>1.5295578112000001</v>
          </cell>
          <cell r="F51">
            <v>0.3242946947</v>
          </cell>
          <cell r="G51">
            <v>0.49197542649999998</v>
          </cell>
          <cell r="H51">
            <v>1.4902055799999982E-2</v>
          </cell>
          <cell r="I51">
            <v>6.7296688800000004E-2</v>
          </cell>
          <cell r="J51">
            <v>0.33752539749999999</v>
          </cell>
          <cell r="K51">
            <v>14.646904678599999</v>
          </cell>
          <cell r="L51">
            <v>12.073980831099998</v>
          </cell>
          <cell r="M51">
            <v>5.019100761899999</v>
          </cell>
          <cell r="N51">
            <v>1.0638947769</v>
          </cell>
          <cell r="O51">
            <v>0.33927064190000006</v>
          </cell>
          <cell r="P51">
            <v>0.95283498170000003</v>
          </cell>
          <cell r="Q51">
            <v>6.5264506597</v>
          </cell>
          <cell r="R51">
            <v>1.6800847538999999</v>
          </cell>
          <cell r="S51">
            <v>2.4090112272000002</v>
          </cell>
          <cell r="T51">
            <v>0.26254554969999999</v>
          </cell>
          <cell r="U51">
            <v>30.759747437799998</v>
          </cell>
          <cell r="V51">
            <v>1.9712748505000002</v>
          </cell>
          <cell r="W51">
            <v>3.1185734000000001E-3</v>
          </cell>
          <cell r="X51">
            <v>4.0992316000000004</v>
          </cell>
          <cell r="Y51">
            <v>5.8807530278</v>
          </cell>
          <cell r="Z51">
            <v>1.8310145552000001</v>
          </cell>
          <cell r="AA51">
            <v>0.36923389380000005</v>
          </cell>
          <cell r="AB51">
            <v>0</v>
          </cell>
          <cell r="AC51">
            <v>1.0674736755000001</v>
          </cell>
          <cell r="AD51">
            <v>0.26977585999999998</v>
          </cell>
          <cell r="AE51">
            <v>0</v>
          </cell>
          <cell r="AF51">
            <v>4.3728590999999997E-2</v>
          </cell>
          <cell r="AG51">
            <v>0</v>
          </cell>
          <cell r="AH51">
            <v>0.58332258609999998</v>
          </cell>
          <cell r="AI51">
            <v>0.71137882870000002</v>
          </cell>
          <cell r="AJ51">
            <v>1.8810182299999999E-2</v>
          </cell>
          <cell r="AK51">
            <v>1.2543591837000001</v>
          </cell>
          <cell r="AL51">
            <v>5.4972157712999996</v>
          </cell>
          <cell r="AM51">
            <v>115.2293430085</v>
          </cell>
        </row>
        <row r="52">
          <cell r="C52">
            <v>787.81203010350009</v>
          </cell>
          <cell r="D52">
            <v>67.468617019600003</v>
          </cell>
          <cell r="E52">
            <v>28.583385122800003</v>
          </cell>
          <cell r="F52">
            <v>16.321701489799999</v>
          </cell>
          <cell r="G52">
            <v>15.5107073696</v>
          </cell>
          <cell r="H52">
            <v>29.2734661131</v>
          </cell>
          <cell r="I52">
            <v>22.786886702699999</v>
          </cell>
          <cell r="J52">
            <v>10.2222400693</v>
          </cell>
          <cell r="K52">
            <v>1261.6241016950999</v>
          </cell>
          <cell r="L52">
            <v>308.44175977290001</v>
          </cell>
          <cell r="M52">
            <v>151.87367177069999</v>
          </cell>
          <cell r="N52">
            <v>41.973336616899999</v>
          </cell>
          <cell r="O52">
            <v>53.771765480600003</v>
          </cell>
          <cell r="P52">
            <v>20.1615960932</v>
          </cell>
          <cell r="Q52">
            <v>107.51544840459999</v>
          </cell>
          <cell r="R52">
            <v>56.174110454699999</v>
          </cell>
          <cell r="S52">
            <v>35.945512963799999</v>
          </cell>
          <cell r="T52">
            <v>26.5970026625</v>
          </cell>
          <cell r="U52">
            <v>286.1579260181</v>
          </cell>
          <cell r="V52">
            <v>28.620547332099999</v>
          </cell>
          <cell r="W52">
            <v>13.260472443599999</v>
          </cell>
          <cell r="X52">
            <v>54.020129996800001</v>
          </cell>
          <cell r="Y52">
            <v>76.080019770899995</v>
          </cell>
          <cell r="Z52">
            <v>4.1656816669000003</v>
          </cell>
          <cell r="AA52">
            <v>9.4602526358999999</v>
          </cell>
          <cell r="AB52">
            <v>8.7632770099999993E-2</v>
          </cell>
          <cell r="AC52">
            <v>28.423759626700001</v>
          </cell>
          <cell r="AD52">
            <v>7.6681024798999999</v>
          </cell>
          <cell r="AE52">
            <v>0.27730346079999996</v>
          </cell>
          <cell r="AF52">
            <v>0.77676753499999995</v>
          </cell>
          <cell r="AG52">
            <v>6.6154254575999998</v>
          </cell>
          <cell r="AH52">
            <v>27.062294456500002</v>
          </cell>
          <cell r="AI52">
            <v>58.1686941404</v>
          </cell>
          <cell r="AJ52">
            <v>73.473259241999997</v>
          </cell>
          <cell r="AK52">
            <v>55.013678824399996</v>
          </cell>
          <cell r="AL52">
            <v>354.08055372980004</v>
          </cell>
          <cell r="AM52">
            <v>4125.4698414928998</v>
          </cell>
        </row>
        <row r="54">
          <cell r="C54">
            <v>441.47121107379996</v>
          </cell>
          <cell r="D54">
            <v>61.836983246000003</v>
          </cell>
          <cell r="E54">
            <v>25.683820565100003</v>
          </cell>
          <cell r="F54">
            <v>15.484762001099998</v>
          </cell>
          <cell r="G54">
            <v>12.317646893499999</v>
          </cell>
          <cell r="H54">
            <v>28.200319157300001</v>
          </cell>
          <cell r="I54">
            <v>21.546010631399998</v>
          </cell>
          <cell r="J54">
            <v>7.5052526495</v>
          </cell>
          <cell r="K54">
            <v>508.32207610889998</v>
          </cell>
          <cell r="L54">
            <v>262.99925361689998</v>
          </cell>
          <cell r="M54">
            <v>106.09275522629999</v>
          </cell>
          <cell r="N54">
            <v>38.513633372100003</v>
          </cell>
          <cell r="O54">
            <v>37.196254522700002</v>
          </cell>
          <cell r="P54">
            <v>16.547583726599999</v>
          </cell>
          <cell r="Q54">
            <v>89.616070317399974</v>
          </cell>
          <cell r="R54">
            <v>50.338068707299996</v>
          </cell>
          <cell r="S54">
            <v>25.788860851599999</v>
          </cell>
          <cell r="T54">
            <v>22.915485445700003</v>
          </cell>
          <cell r="U54">
            <v>205.23849861869999</v>
          </cell>
          <cell r="V54">
            <v>18.630144465999997</v>
          </cell>
          <cell r="W54">
            <v>12.3123479356</v>
          </cell>
          <cell r="X54">
            <v>46.566381514200003</v>
          </cell>
          <cell r="Y54">
            <v>58.847696225100002</v>
          </cell>
          <cell r="Z54">
            <v>1.6869421955999999</v>
          </cell>
          <cell r="AA54">
            <v>7.5623552389999995</v>
          </cell>
          <cell r="AB54">
            <v>4.9571705700000003E-2</v>
          </cell>
          <cell r="AC54">
            <v>17.034012090400001</v>
          </cell>
          <cell r="AD54">
            <v>6.7892425344000005</v>
          </cell>
          <cell r="AE54">
            <v>0.2454072175</v>
          </cell>
          <cell r="AF54">
            <v>0.71300233800000001</v>
          </cell>
          <cell r="AG54">
            <v>5.6815599611999996</v>
          </cell>
          <cell r="AH54">
            <v>24.639903859299999</v>
          </cell>
          <cell r="AI54">
            <v>52.714748100900003</v>
          </cell>
          <cell r="AJ54">
            <v>67.483204803299998</v>
          </cell>
          <cell r="AK54">
            <v>47.161265981400007</v>
          </cell>
          <cell r="AL54">
            <v>229.79737740979999</v>
          </cell>
          <cell r="AM54">
            <v>2575.5297103093003</v>
          </cell>
        </row>
        <row r="55">
          <cell r="C55">
            <v>348.13541864760003</v>
          </cell>
          <cell r="D55">
            <v>51.065518715399996</v>
          </cell>
          <cell r="E55">
            <v>21.690092888500001</v>
          </cell>
          <cell r="F55">
            <v>14.276564262000001</v>
          </cell>
          <cell r="G55">
            <v>10.7995217313</v>
          </cell>
          <cell r="H55">
            <v>24.174263890100001</v>
          </cell>
          <cell r="I55">
            <v>14.629877047999999</v>
          </cell>
          <cell r="J55">
            <v>6.2437627312000004</v>
          </cell>
          <cell r="K55">
            <v>387.38550950769996</v>
          </cell>
          <cell r="L55">
            <v>230.87996684830003</v>
          </cell>
          <cell r="M55">
            <v>70.887899541300015</v>
          </cell>
          <cell r="N55">
            <v>36.023141749200001</v>
          </cell>
          <cell r="O55">
            <v>32.901670458199995</v>
          </cell>
          <cell r="P55">
            <v>15.375768239899999</v>
          </cell>
          <cell r="Q55">
            <v>82.091710408699996</v>
          </cell>
          <cell r="R55">
            <v>46.924414506499993</v>
          </cell>
          <cell r="S55">
            <v>19.626991265299999</v>
          </cell>
          <cell r="T55">
            <v>20.528679887799999</v>
          </cell>
          <cell r="U55">
            <v>156.13556737229999</v>
          </cell>
          <cell r="V55">
            <v>16.6743412605</v>
          </cell>
          <cell r="W55">
            <v>10.1720578535</v>
          </cell>
          <cell r="X55">
            <v>42.127371120599996</v>
          </cell>
          <cell r="Y55">
            <v>41.497660535199998</v>
          </cell>
          <cell r="Z55">
            <v>0.8913155975</v>
          </cell>
          <cell r="AA55">
            <v>6.5350074010000005</v>
          </cell>
          <cell r="AB55">
            <v>3.17246334E-2</v>
          </cell>
          <cell r="AC55">
            <v>14.324312325599999</v>
          </cell>
          <cell r="AD55">
            <v>6.3626439815999998</v>
          </cell>
          <cell r="AE55">
            <v>0.17760130579999997</v>
          </cell>
          <cell r="AF55">
            <v>0.52054284880000001</v>
          </cell>
          <cell r="AG55">
            <v>4.6331990891000006</v>
          </cell>
          <cell r="AH55">
            <v>21.388733822399999</v>
          </cell>
          <cell r="AI55">
            <v>47.642794810699996</v>
          </cell>
          <cell r="AJ55">
            <v>63.524196254799996</v>
          </cell>
          <cell r="AK55">
            <v>42.703631600900003</v>
          </cell>
          <cell r="AL55">
            <v>177.44235148799999</v>
          </cell>
          <cell r="AM55">
            <v>2086.4258256286998</v>
          </cell>
        </row>
        <row r="56">
          <cell r="C56">
            <v>49.684815696800001</v>
          </cell>
          <cell r="D56">
            <v>6.6640589746000005</v>
          </cell>
          <cell r="E56">
            <v>1.6894605090999999</v>
          </cell>
          <cell r="F56">
            <v>0.89154410750000002</v>
          </cell>
          <cell r="G56">
            <v>0.84390159849999991</v>
          </cell>
          <cell r="H56">
            <v>2.9050198370000007</v>
          </cell>
          <cell r="I56">
            <v>1.8632309593</v>
          </cell>
          <cell r="J56">
            <v>1.1578634772</v>
          </cell>
          <cell r="K56">
            <v>74.646781196199996</v>
          </cell>
          <cell r="L56">
            <v>14.5358887577</v>
          </cell>
          <cell r="M56">
            <v>19.551278822600004</v>
          </cell>
          <cell r="N56">
            <v>1.7461848796000001</v>
          </cell>
          <cell r="O56">
            <v>2.1017742875000005</v>
          </cell>
          <cell r="P56">
            <v>0.95490980910000001</v>
          </cell>
          <cell r="Q56">
            <v>4.7068907440999999</v>
          </cell>
          <cell r="R56">
            <v>2.4522420644</v>
          </cell>
          <cell r="S56">
            <v>2.9559991755000001</v>
          </cell>
          <cell r="T56">
            <v>1.5246881519</v>
          </cell>
          <cell r="U56">
            <v>28.063693083799997</v>
          </cell>
          <cell r="V56">
            <v>1.0635951709</v>
          </cell>
          <cell r="W56">
            <v>1.0929673715999999</v>
          </cell>
          <cell r="X56">
            <v>2.7643690852999998</v>
          </cell>
          <cell r="Y56">
            <v>4.2181285912000002</v>
          </cell>
          <cell r="Z56">
            <v>0.64287025050000002</v>
          </cell>
          <cell r="AA56">
            <v>0.76225710459999996</v>
          </cell>
          <cell r="AB56">
            <v>7.1002158999999999E-3</v>
          </cell>
          <cell r="AC56">
            <v>1.7237748259999999</v>
          </cell>
          <cell r="AD56">
            <v>0.39927581590000005</v>
          </cell>
          <cell r="AE56">
            <v>4.2178341299999998E-2</v>
          </cell>
          <cell r="AF56">
            <v>0.1888727925</v>
          </cell>
          <cell r="AG56">
            <v>0.70966869560000001</v>
          </cell>
          <cell r="AH56">
            <v>1.8681731190999999</v>
          </cell>
          <cell r="AI56">
            <v>3.7925507030999999</v>
          </cell>
          <cell r="AJ56">
            <v>2.4453317134999999</v>
          </cell>
          <cell r="AK56">
            <v>3.2457958998000001</v>
          </cell>
          <cell r="AL56">
            <v>35.842329597800003</v>
          </cell>
          <cell r="AM56">
            <v>279.74946542700002</v>
          </cell>
        </row>
        <row r="57">
          <cell r="C57">
            <v>43.650976729399993</v>
          </cell>
          <cell r="D57">
            <v>4.1074055560000007</v>
          </cell>
          <cell r="E57">
            <v>2.3042671674999999</v>
          </cell>
          <cell r="F57">
            <v>0.31665363159999999</v>
          </cell>
          <cell r="G57">
            <v>0.67422356370000003</v>
          </cell>
          <cell r="H57">
            <v>1.1210354302000001</v>
          </cell>
          <cell r="I57">
            <v>5.0529026241000006</v>
          </cell>
          <cell r="J57">
            <v>0.10362644109999999</v>
          </cell>
          <cell r="K57">
            <v>46.289785405000003</v>
          </cell>
          <cell r="L57">
            <v>17.583398010899998</v>
          </cell>
          <cell r="M57">
            <v>15.6535768624</v>
          </cell>
          <cell r="N57">
            <v>0.74430674330000002</v>
          </cell>
          <cell r="O57">
            <v>2.1928097770000003</v>
          </cell>
          <cell r="P57">
            <v>0.21690567760000001</v>
          </cell>
          <cell r="Q57">
            <v>2.8174691646000003</v>
          </cell>
          <cell r="R57">
            <v>0.96141213640000001</v>
          </cell>
          <cell r="S57">
            <v>3.2058704107999998</v>
          </cell>
          <cell r="T57">
            <v>0.86211740600000009</v>
          </cell>
          <cell r="U57">
            <v>21.039238162600004</v>
          </cell>
          <cell r="V57">
            <v>0.89220803460000009</v>
          </cell>
          <cell r="W57">
            <v>1.0473227105</v>
          </cell>
          <cell r="X57">
            <v>1.6746413082999998</v>
          </cell>
          <cell r="Y57">
            <v>13.131907098699999</v>
          </cell>
          <cell r="Z57">
            <v>0.15275634760000001</v>
          </cell>
          <cell r="AA57">
            <v>0.26509073340000006</v>
          </cell>
          <cell r="AB57">
            <v>1.0746856400000001E-2</v>
          </cell>
          <cell r="AC57">
            <v>0.98592493879999998</v>
          </cell>
          <cell r="AD57">
            <v>2.7322736899999998E-2</v>
          </cell>
          <cell r="AE57">
            <v>2.5627570400000001E-2</v>
          </cell>
          <cell r="AF57">
            <v>3.5866966999999997E-3</v>
          </cell>
          <cell r="AG57">
            <v>0.3386921765</v>
          </cell>
          <cell r="AH57">
            <v>1.3829969178000001</v>
          </cell>
          <cell r="AI57">
            <v>1.2794025871000001</v>
          </cell>
          <cell r="AJ57">
            <v>1.5136768350000001</v>
          </cell>
          <cell r="AK57">
            <v>1.2118384807</v>
          </cell>
          <cell r="AL57">
            <v>16.512696324</v>
          </cell>
          <cell r="AM57">
            <v>209.35441925360007</v>
          </cell>
        </row>
        <row r="58">
          <cell r="C58">
            <v>313.5800869519</v>
          </cell>
          <cell r="D58">
            <v>50.452561242399995</v>
          </cell>
          <cell r="E58">
            <v>21.2061102965</v>
          </cell>
          <cell r="F58">
            <v>14.276327262000001</v>
          </cell>
          <cell r="G58">
            <v>10.815661011300001</v>
          </cell>
          <cell r="H58">
            <v>23.354008143899993</v>
          </cell>
          <cell r="I58">
            <v>14.625298678</v>
          </cell>
          <cell r="J58">
            <v>6.2407055253999992</v>
          </cell>
          <cell r="K58">
            <v>368.76973833310007</v>
          </cell>
          <cell r="L58">
            <v>227.61485827290002</v>
          </cell>
          <cell r="M58">
            <v>65.768411321799988</v>
          </cell>
          <cell r="N58">
            <v>35.158817924299996</v>
          </cell>
          <cell r="O58">
            <v>32.674469387100004</v>
          </cell>
          <cell r="P58">
            <v>15.0172049924</v>
          </cell>
          <cell r="Q58">
            <v>81.767586168400001</v>
          </cell>
          <cell r="R58">
            <v>46.8622956301</v>
          </cell>
          <cell r="S58">
            <v>19.616946248400001</v>
          </cell>
          <cell r="T58">
            <v>20.4339817428</v>
          </cell>
          <cell r="U58">
            <v>152.4647459832</v>
          </cell>
          <cell r="V58">
            <v>16.633969592500002</v>
          </cell>
          <cell r="W58">
            <v>8.1194084739000001</v>
          </cell>
          <cell r="X58">
            <v>42.060471902800003</v>
          </cell>
          <cell r="Y58">
            <v>41.465490373900003</v>
          </cell>
          <cell r="Z58">
            <v>0.89119839749999996</v>
          </cell>
          <cell r="AA58">
            <v>6.2413406966999991</v>
          </cell>
          <cell r="AB58">
            <v>3.17246334E-2</v>
          </cell>
          <cell r="AC58">
            <v>10.1484579194</v>
          </cell>
          <cell r="AD58">
            <v>5.7106095015999996</v>
          </cell>
          <cell r="AE58">
            <v>0.17760130579999997</v>
          </cell>
          <cell r="AF58">
            <v>0.52053979530000005</v>
          </cell>
          <cell r="AG58">
            <v>4.6330320492000006</v>
          </cell>
          <cell r="AH58">
            <v>21.188364083900002</v>
          </cell>
          <cell r="AI58">
            <v>44.031232679700004</v>
          </cell>
          <cell r="AJ58">
            <v>59.1453345137</v>
          </cell>
          <cell r="AK58">
            <v>37.196169933100002</v>
          </cell>
          <cell r="AL58">
            <v>174.34254573049998</v>
          </cell>
          <cell r="AM58">
            <v>1993.2373066987993</v>
          </cell>
        </row>
        <row r="59">
          <cell r="C59">
            <v>345.83395271529997</v>
          </cell>
          <cell r="D59">
            <v>5.5571216550000004</v>
          </cell>
          <cell r="E59">
            <v>2.8138539635000002</v>
          </cell>
          <cell r="F59">
            <v>0.7824560223999999</v>
          </cell>
          <cell r="G59">
            <v>3.1583409879000004</v>
          </cell>
          <cell r="H59">
            <v>0.97276162699999991</v>
          </cell>
          <cell r="I59">
            <v>1.2060104927999999</v>
          </cell>
          <cell r="J59">
            <v>2.6593184240999999</v>
          </cell>
          <cell r="K59">
            <v>751.88369329969998</v>
          </cell>
          <cell r="L59">
            <v>45.155389830600001</v>
          </cell>
          <cell r="M59">
            <v>45.552331700299995</v>
          </cell>
          <cell r="N59">
            <v>3.4221654687000003</v>
          </cell>
          <cell r="O59">
            <v>16.499435828899998</v>
          </cell>
          <cell r="P59">
            <v>3.5778483693999998</v>
          </cell>
          <cell r="Q59">
            <v>17.7556527783</v>
          </cell>
          <cell r="R59">
            <v>5.7368295532000007</v>
          </cell>
          <cell r="S59">
            <v>10.0601018487</v>
          </cell>
          <cell r="T59">
            <v>3.6090314913000001</v>
          </cell>
          <cell r="U59">
            <v>80.459643630899976</v>
          </cell>
          <cell r="V59">
            <v>9.9491391509000007</v>
          </cell>
          <cell r="W59">
            <v>0.93010591409999999</v>
          </cell>
          <cell r="X59">
            <v>7.4014902799</v>
          </cell>
          <cell r="Y59">
            <v>17.0832273545</v>
          </cell>
          <cell r="Z59">
            <v>2.4540742149999999</v>
          </cell>
          <cell r="AA59">
            <v>1.8482638168000001</v>
          </cell>
          <cell r="AB59">
            <v>3.800978E-2</v>
          </cell>
          <cell r="AC59">
            <v>11.315111478499999</v>
          </cell>
          <cell r="AD59">
            <v>0.85870122049999997</v>
          </cell>
          <cell r="AE59">
            <v>2.7331210000000002E-2</v>
          </cell>
          <cell r="AF59">
            <v>5.4620870000000002E-2</v>
          </cell>
          <cell r="AG59">
            <v>0.90033181799999995</v>
          </cell>
          <cell r="AH59">
            <v>2.3701128711000004</v>
          </cell>
          <cell r="AI59">
            <v>5.4138426484000002</v>
          </cell>
          <cell r="AJ59">
            <v>5.9491164435000004</v>
          </cell>
          <cell r="AK59">
            <v>7.7864509498999999</v>
          </cell>
          <cell r="AL59">
            <v>123.7621381303</v>
          </cell>
          <cell r="AM59">
            <v>1544.8380078394002</v>
          </cell>
        </row>
        <row r="60">
          <cell r="C60">
            <v>51.605493641300001</v>
          </cell>
          <cell r="D60">
            <v>2.9344010301999996</v>
          </cell>
          <cell r="E60">
            <v>2.2207156690000001</v>
          </cell>
          <cell r="F60">
            <v>0.58156343340000005</v>
          </cell>
          <cell r="G60">
            <v>2.9073920529000001</v>
          </cell>
          <cell r="H60">
            <v>0.74875803470000002</v>
          </cell>
          <cell r="I60">
            <v>0.44854442249999998</v>
          </cell>
          <cell r="J60">
            <v>1.8325945486999999</v>
          </cell>
          <cell r="K60">
            <v>165.01737561350001</v>
          </cell>
          <cell r="L60">
            <v>30.676711268200002</v>
          </cell>
          <cell r="M60">
            <v>29.594073098899997</v>
          </cell>
          <cell r="N60">
            <v>2.6201056863000001</v>
          </cell>
          <cell r="O60">
            <v>3.4043201751000005</v>
          </cell>
          <cell r="P60">
            <v>1.6311872778999998</v>
          </cell>
          <cell r="Q60">
            <v>8.4190323284000019</v>
          </cell>
          <cell r="R60">
            <v>2.4566289622999999</v>
          </cell>
          <cell r="S60">
            <v>2.3009067863000001</v>
          </cell>
          <cell r="T60">
            <v>2.5649517598</v>
          </cell>
          <cell r="U60">
            <v>55.885551143199997</v>
          </cell>
          <cell r="V60">
            <v>1.2977980646</v>
          </cell>
          <cell r="W60">
            <v>0.39401428599999999</v>
          </cell>
          <cell r="X60">
            <v>1.8557758422999999</v>
          </cell>
          <cell r="Y60">
            <v>12.024090494300001</v>
          </cell>
          <cell r="Z60">
            <v>0.63163719709999999</v>
          </cell>
          <cell r="AA60">
            <v>0.95320211599999993</v>
          </cell>
          <cell r="AB60">
            <v>3.800978E-2</v>
          </cell>
          <cell r="AC60">
            <v>3.6992751323999999</v>
          </cell>
          <cell r="AD60">
            <v>0.32425179710000002</v>
          </cell>
          <cell r="AE60">
            <v>2.133121E-2</v>
          </cell>
          <cell r="AF60">
            <v>4.62087E-3</v>
          </cell>
          <cell r="AG60">
            <v>0.28433327959999999</v>
          </cell>
          <cell r="AH60">
            <v>1.8477791884999999</v>
          </cell>
          <cell r="AI60">
            <v>4.7311124533999998</v>
          </cell>
          <cell r="AJ60">
            <v>3.9539659318</v>
          </cell>
          <cell r="AK60">
            <v>6.3719727255999992</v>
          </cell>
          <cell r="AL60">
            <v>41.964792498200005</v>
          </cell>
          <cell r="AM60">
            <v>448.24826979949995</v>
          </cell>
        </row>
        <row r="61">
          <cell r="C61">
            <v>283.32144999169998</v>
          </cell>
          <cell r="D61">
            <v>0.50994366170000005</v>
          </cell>
          <cell r="E61">
            <v>0</v>
          </cell>
          <cell r="F61">
            <v>5.8780099999999999E-4</v>
          </cell>
          <cell r="G61">
            <v>0</v>
          </cell>
          <cell r="H61">
            <v>0</v>
          </cell>
          <cell r="I61">
            <v>0</v>
          </cell>
          <cell r="J61">
            <v>1.9627189900000001E-2</v>
          </cell>
          <cell r="K61">
            <v>578.41358825420002</v>
          </cell>
          <cell r="L61">
            <v>2.3353184646000003</v>
          </cell>
          <cell r="M61">
            <v>10.944941246199999</v>
          </cell>
          <cell r="N61">
            <v>7.6335351799999993E-2</v>
          </cell>
          <cell r="O61">
            <v>12.6682143595</v>
          </cell>
          <cell r="P61">
            <v>0.60216144579999997</v>
          </cell>
          <cell r="Q61">
            <v>0.62887588409999995</v>
          </cell>
          <cell r="R61">
            <v>4.4619015099999999E-2</v>
          </cell>
          <cell r="S61">
            <v>2.2429597130000003</v>
          </cell>
          <cell r="T61">
            <v>0.1159458436</v>
          </cell>
          <cell r="U61">
            <v>5.2449378487000082</v>
          </cell>
          <cell r="V61">
            <v>7.6845623612000002</v>
          </cell>
          <cell r="W61">
            <v>0</v>
          </cell>
          <cell r="X61">
            <v>1.82388575E-2</v>
          </cell>
          <cell r="Y61">
            <v>1.2029959829999999</v>
          </cell>
          <cell r="Z61">
            <v>7.2880979999999991E-4</v>
          </cell>
          <cell r="AA61">
            <v>0.1052212998</v>
          </cell>
          <cell r="AB61">
            <v>0</v>
          </cell>
          <cell r="AC61">
            <v>3.8478950299999995E-2</v>
          </cell>
          <cell r="AD61">
            <v>3.2102033199999998E-2</v>
          </cell>
          <cell r="AE61">
            <v>0</v>
          </cell>
          <cell r="AF61">
            <v>0</v>
          </cell>
          <cell r="AG61">
            <v>0</v>
          </cell>
          <cell r="AH61">
            <v>0.4117975968</v>
          </cell>
          <cell r="AI61">
            <v>0.15473018920000001</v>
          </cell>
          <cell r="AJ61">
            <v>1.4630243129</v>
          </cell>
          <cell r="AK61">
            <v>0.2498223091</v>
          </cell>
          <cell r="AL61">
            <v>78.432924186899996</v>
          </cell>
          <cell r="AM61">
            <v>986.96413296060007</v>
          </cell>
        </row>
        <row r="62">
          <cell r="C62">
            <v>10.852797333800002</v>
          </cell>
          <cell r="D62">
            <v>2.1014707100000001</v>
          </cell>
          <cell r="E62">
            <v>0.5931382945</v>
          </cell>
          <cell r="F62">
            <v>0.20030478800000001</v>
          </cell>
          <cell r="G62">
            <v>0.25094893499999998</v>
          </cell>
          <cell r="H62">
            <v>0.21288973159999999</v>
          </cell>
          <cell r="I62">
            <v>0.75746607030000002</v>
          </cell>
          <cell r="J62">
            <v>0.80704547420000006</v>
          </cell>
          <cell r="K62">
            <v>8.3095417927999993</v>
          </cell>
          <cell r="L62">
            <v>12.1318486717</v>
          </cell>
          <cell r="M62">
            <v>5.0098680593000005</v>
          </cell>
          <cell r="N62">
            <v>0.72572443060000003</v>
          </cell>
          <cell r="O62">
            <v>0.42690129430000001</v>
          </cell>
          <cell r="P62">
            <v>1.3444996457</v>
          </cell>
          <cell r="Q62">
            <v>8.702696575800001</v>
          </cell>
          <cell r="R62">
            <v>3.2355815757999999</v>
          </cell>
          <cell r="S62">
            <v>5.5162353494000005</v>
          </cell>
          <cell r="T62">
            <v>0.92813388790000007</v>
          </cell>
          <cell r="U62">
            <v>19.3291123144</v>
          </cell>
          <cell r="V62">
            <v>0.96677872510000007</v>
          </cell>
          <cell r="W62">
            <v>0.53609162809999999</v>
          </cell>
          <cell r="X62">
            <v>5.5274755801</v>
          </cell>
          <cell r="Y62">
            <v>3.8547030985999999</v>
          </cell>
          <cell r="Z62">
            <v>1.8217082081</v>
          </cell>
          <cell r="AA62">
            <v>0.78984040099999997</v>
          </cell>
          <cell r="AB62">
            <v>0</v>
          </cell>
          <cell r="AC62">
            <v>7.5674312558000008</v>
          </cell>
          <cell r="AD62">
            <v>0.50234739020000008</v>
          </cell>
          <cell r="AE62">
            <v>6.0000000000000001E-3</v>
          </cell>
          <cell r="AF62">
            <v>0.05</v>
          </cell>
          <cell r="AG62">
            <v>0.55286285479999997</v>
          </cell>
          <cell r="AH62">
            <v>5.8648679100000004E-2</v>
          </cell>
          <cell r="AI62">
            <v>0.52800000579999995</v>
          </cell>
          <cell r="AJ62">
            <v>0.53212619880000001</v>
          </cell>
          <cell r="AK62">
            <v>1.1646559152</v>
          </cell>
          <cell r="AL62">
            <v>3.3538104874000001</v>
          </cell>
          <cell r="AM62">
            <v>109.24868536320001</v>
          </cell>
        </row>
        <row r="63">
          <cell r="C63">
            <v>-101.8138975367</v>
          </cell>
          <cell r="D63">
            <v>-15.5033889996</v>
          </cell>
          <cell r="E63">
            <v>8.1915628100000006</v>
          </cell>
          <cell r="F63">
            <v>-2.4051851981999999</v>
          </cell>
          <cell r="G63">
            <v>-5.9193099589999996</v>
          </cell>
          <cell r="H63">
            <v>-14.885374128799999</v>
          </cell>
          <cell r="I63">
            <v>-19.038689136199999</v>
          </cell>
          <cell r="J63">
            <v>-5.3764380142999997</v>
          </cell>
          <cell r="K63">
            <v>-233.1148843796</v>
          </cell>
          <cell r="L63">
            <v>108.9413929948</v>
          </cell>
          <cell r="M63">
            <v>166.63138042189999</v>
          </cell>
          <cell r="N63">
            <v>13.215427223699999</v>
          </cell>
          <cell r="O63">
            <v>11.913745847699991</v>
          </cell>
          <cell r="P63">
            <v>7.9653976655999994</v>
          </cell>
          <cell r="Q63">
            <v>35.618347492799998</v>
          </cell>
          <cell r="R63">
            <v>-9.5466787304</v>
          </cell>
          <cell r="S63">
            <v>5.1660312569000002</v>
          </cell>
          <cell r="T63">
            <v>-0.55739682909999799</v>
          </cell>
          <cell r="U63">
            <v>137.35714476690009</v>
          </cell>
          <cell r="V63">
            <v>-3.3590091922000003</v>
          </cell>
          <cell r="W63">
            <v>-6.4598602758000006</v>
          </cell>
          <cell r="X63">
            <v>9.0675891849999992</v>
          </cell>
          <cell r="Y63">
            <v>1.5478586162000001</v>
          </cell>
          <cell r="Z63">
            <v>5.0946278301000003</v>
          </cell>
          <cell r="AA63">
            <v>2.7323564417999999</v>
          </cell>
          <cell r="AB63">
            <v>-6.1740690199999997E-2</v>
          </cell>
          <cell r="AC63">
            <v>-5.1445537986999996</v>
          </cell>
          <cell r="AD63">
            <v>-5.8782902627000002</v>
          </cell>
          <cell r="AE63">
            <v>-9.2563547600000004E-2</v>
          </cell>
          <cell r="AF63">
            <v>0.61368487179999998</v>
          </cell>
          <cell r="AG63">
            <v>-0.15225780819999898</v>
          </cell>
          <cell r="AH63">
            <v>-1.1502126673999999</v>
          </cell>
          <cell r="AI63">
            <v>35.904620066599996</v>
          </cell>
          <cell r="AJ63">
            <v>-16.2910609857</v>
          </cell>
          <cell r="AK63">
            <v>12.074922170799999</v>
          </cell>
          <cell r="AL63">
            <v>16.660714126499901</v>
          </cell>
          <cell r="AM63">
            <v>131.94601164870002</v>
          </cell>
        </row>
        <row r="65">
          <cell r="C65">
            <v>-254.29635168989998</v>
          </cell>
          <cell r="D65">
            <v>-20.765970573300002</v>
          </cell>
          <cell r="E65">
            <v>5.3915536090999971</v>
          </cell>
          <cell r="F65">
            <v>-3.2356222386999978</v>
          </cell>
          <cell r="G65">
            <v>-7.453793050599999</v>
          </cell>
          <cell r="H65">
            <v>-16.867387755800003</v>
          </cell>
          <cell r="I65">
            <v>-18.393545489299999</v>
          </cell>
          <cell r="J65">
            <v>-4.0079015899000003</v>
          </cell>
          <cell r="K65">
            <v>-197.25007591349998</v>
          </cell>
          <cell r="L65">
            <v>107.02143399470003</v>
          </cell>
          <cell r="M65">
            <v>143.3579063016</v>
          </cell>
          <cell r="N65">
            <v>0.15877159389999917</v>
          </cell>
          <cell r="O65">
            <v>18.600223894599992</v>
          </cell>
          <cell r="P65">
            <v>6.5923086312000017</v>
          </cell>
          <cell r="Q65">
            <v>14.656791200400008</v>
          </cell>
          <cell r="R65">
            <v>-13.845847744399997</v>
          </cell>
          <cell r="S65">
            <v>5.4645855401999981</v>
          </cell>
          <cell r="T65">
            <v>0.80521470479999735</v>
          </cell>
          <cell r="U65">
            <v>122.51518641610002</v>
          </cell>
          <cell r="V65">
            <v>0.98786962010000323</v>
          </cell>
          <cell r="W65">
            <v>-7.5770350298000002</v>
          </cell>
          <cell r="X65">
            <v>9.047983901000002</v>
          </cell>
          <cell r="Y65">
            <v>5.4115343806999974</v>
          </cell>
          <cell r="Z65">
            <v>4.7638510835000005</v>
          </cell>
          <cell r="AA65">
            <v>3.2148800812999996</v>
          </cell>
          <cell r="AB65">
            <v>-2.4941212500000004E-2</v>
          </cell>
          <cell r="AC65">
            <v>0.2731904589999985</v>
          </cell>
          <cell r="AD65">
            <v>-5.4029833504000004</v>
          </cell>
          <cell r="AE65">
            <v>-6.3906837800000005E-2</v>
          </cell>
          <cell r="AF65">
            <v>0.20415908659999993</v>
          </cell>
          <cell r="AG65">
            <v>-0.52280903389999978</v>
          </cell>
          <cell r="AH65">
            <v>-1.6190901958999966</v>
          </cell>
          <cell r="AI65">
            <v>37.891775824100002</v>
          </cell>
          <cell r="AJ65">
            <v>-13.610154219799995</v>
          </cell>
          <cell r="AK65">
            <v>8.7185579949999976</v>
          </cell>
          <cell r="AL65">
            <v>41.414313784000001</v>
          </cell>
          <cell r="AM65">
            <v>-28.445323823599779</v>
          </cell>
        </row>
        <row r="66">
          <cell r="C66">
            <v>-223.27867360140004</v>
          </cell>
          <cell r="D66">
            <v>-17.388225835299991</v>
          </cell>
          <cell r="E66">
            <v>8.1534906553000006</v>
          </cell>
          <cell r="F66">
            <v>-3.2797709502999997</v>
          </cell>
          <cell r="G66">
            <v>-6.1784578417000011</v>
          </cell>
          <cell r="H66">
            <v>-14.070007525599999</v>
          </cell>
          <cell r="I66">
            <v>-11.8314610267</v>
          </cell>
          <cell r="J66">
            <v>-3.0752355543000003</v>
          </cell>
          <cell r="K66">
            <v>-145.49148596329997</v>
          </cell>
          <cell r="L66">
            <v>125.87367029179998</v>
          </cell>
          <cell r="M66">
            <v>168.18477855369997</v>
          </cell>
          <cell r="N66">
            <v>1.681405741799999</v>
          </cell>
          <cell r="O66">
            <v>21.540365415200014</v>
          </cell>
          <cell r="P66">
            <v>7.1996191362000008</v>
          </cell>
          <cell r="Q66">
            <v>18.179088254900009</v>
          </cell>
          <cell r="R66">
            <v>-11.842262237399993</v>
          </cell>
          <cell r="S66">
            <v>9.5568812899000015</v>
          </cell>
          <cell r="T66">
            <v>2.4523130212000019</v>
          </cell>
          <cell r="U66">
            <v>150.82086910430002</v>
          </cell>
          <cell r="V66">
            <v>2.5595270743999983</v>
          </cell>
          <cell r="W66">
            <v>-5.8708189383000002</v>
          </cell>
          <cell r="X66">
            <v>10.909051577200003</v>
          </cell>
          <cell r="Y66">
            <v>12.713907431000003</v>
          </cell>
          <cell r="Z66">
            <v>5.3297647663999994</v>
          </cell>
          <cell r="AA66">
            <v>2.884858499299999</v>
          </cell>
          <cell r="AB66">
            <v>-1.1352324600000002E-2</v>
          </cell>
          <cell r="AC66">
            <v>0.7079338017000012</v>
          </cell>
          <cell r="AD66">
            <v>-5.1779171184999999</v>
          </cell>
          <cell r="AE66">
            <v>-4.7851853599999966E-2</v>
          </cell>
          <cell r="AF66">
            <v>0.36725788449999996</v>
          </cell>
          <cell r="AG66">
            <v>-7.2116332000001115E-2</v>
          </cell>
          <cell r="AH66">
            <v>-1.5038551759999983</v>
          </cell>
          <cell r="AI66">
            <v>39.006894387299994</v>
          </cell>
          <cell r="AJ66">
            <v>-12.904068115299999</v>
          </cell>
          <cell r="AK66">
            <v>8.1766114515999959</v>
          </cell>
          <cell r="AL66">
            <v>63.58676791389999</v>
          </cell>
          <cell r="AM66">
            <v>197.86149585729999</v>
          </cell>
        </row>
        <row r="67">
          <cell r="C67">
            <v>-14.722708636200004</v>
          </cell>
          <cell r="D67">
            <v>-0.6048773721000007</v>
          </cell>
          <cell r="E67">
            <v>-0.9268939050999998</v>
          </cell>
          <cell r="F67">
            <v>0.23490296080000006</v>
          </cell>
          <cell r="G67">
            <v>-0.66598532199999994</v>
          </cell>
          <cell r="H67">
            <v>-2.0489420118000004</v>
          </cell>
          <cell r="I67">
            <v>-1.7290795528</v>
          </cell>
          <cell r="J67">
            <v>-1.0187715981000001</v>
          </cell>
          <cell r="K67">
            <v>-17.418009409599996</v>
          </cell>
          <cell r="L67">
            <v>-3.8416168072000012</v>
          </cell>
          <cell r="M67">
            <v>-11.982126749300004</v>
          </cell>
          <cell r="N67">
            <v>-1.0237348653</v>
          </cell>
          <cell r="O67">
            <v>-1.3907012608000009</v>
          </cell>
          <cell r="P67">
            <v>-0.58955548110000011</v>
          </cell>
          <cell r="Q67">
            <v>-2.0800270807999999</v>
          </cell>
          <cell r="R67">
            <v>-1.557331177</v>
          </cell>
          <cell r="S67">
            <v>-1.4066778857000002</v>
          </cell>
          <cell r="T67">
            <v>-1.0535150073999999</v>
          </cell>
          <cell r="U67">
            <v>-11.652237583399998</v>
          </cell>
          <cell r="V67">
            <v>-0.80020911169999998</v>
          </cell>
          <cell r="W67">
            <v>-0.70197543939999996</v>
          </cell>
          <cell r="X67">
            <v>-0.38016942379999996</v>
          </cell>
          <cell r="Y67">
            <v>4.3668771294999997</v>
          </cell>
          <cell r="Z67">
            <v>-0.47930982239999997</v>
          </cell>
          <cell r="AA67">
            <v>-0.53282152100000002</v>
          </cell>
          <cell r="AB67">
            <v>-4.5706137000000001E-3</v>
          </cell>
          <cell r="AC67">
            <v>-0.55700605989999996</v>
          </cell>
          <cell r="AD67">
            <v>-0.27665083110000005</v>
          </cell>
          <cell r="AE67">
            <v>-7.3744540000000164E-4</v>
          </cell>
          <cell r="AF67">
            <v>-0.1721834045</v>
          </cell>
          <cell r="AG67">
            <v>-0.36955483420000002</v>
          </cell>
          <cell r="AH67">
            <v>0.71909939860000027</v>
          </cell>
          <cell r="AI67">
            <v>-0.53315513619999999</v>
          </cell>
          <cell r="AJ67">
            <v>0.57687402070000049</v>
          </cell>
          <cell r="AK67">
            <v>0.12245108189999998</v>
          </cell>
          <cell r="AL67">
            <v>-12.798097916200003</v>
          </cell>
          <cell r="AM67">
            <v>-87.299028673700036</v>
          </cell>
        </row>
        <row r="68">
          <cell r="C68">
            <v>-16.294969452299991</v>
          </cell>
          <cell r="D68">
            <v>-2.7728673659000007</v>
          </cell>
          <cell r="E68">
            <v>-1.8350431410999999</v>
          </cell>
          <cell r="F68">
            <v>-0.19075424919999998</v>
          </cell>
          <cell r="G68">
            <v>-0.60934988690000003</v>
          </cell>
          <cell r="H68">
            <v>-0.74843821840000002</v>
          </cell>
          <cell r="I68">
            <v>-4.8330049098000005</v>
          </cell>
          <cell r="J68">
            <v>8.610556250000001E-2</v>
          </cell>
          <cell r="K68">
            <v>-34.340580540600001</v>
          </cell>
          <cell r="L68">
            <v>-15.010619489899998</v>
          </cell>
          <cell r="M68">
            <v>-12.844745502799999</v>
          </cell>
          <cell r="N68">
            <v>-0.49889928260000005</v>
          </cell>
          <cell r="O68">
            <v>-1.5494402598000003</v>
          </cell>
          <cell r="P68">
            <v>-1.7755023900000028E-2</v>
          </cell>
          <cell r="Q68">
            <v>-1.4422699737000002</v>
          </cell>
          <cell r="R68">
            <v>-0.44625433000000003</v>
          </cell>
          <cell r="S68">
            <v>-2.6856178639999997</v>
          </cell>
          <cell r="T68">
            <v>-0.59358330900000011</v>
          </cell>
          <cell r="U68">
            <v>-16.653445104800003</v>
          </cell>
          <cell r="V68">
            <v>-0.77144834260000006</v>
          </cell>
          <cell r="W68">
            <v>-1.0042406521</v>
          </cell>
          <cell r="X68">
            <v>-1.4808982523999998</v>
          </cell>
          <cell r="Y68">
            <v>-11.669250179799999</v>
          </cell>
          <cell r="Z68">
            <v>-8.6603860500000004E-2</v>
          </cell>
          <cell r="AA68">
            <v>0.86284310299999989</v>
          </cell>
          <cell r="AB68">
            <v>-9.0182742000000007E-3</v>
          </cell>
          <cell r="AC68">
            <v>0.12226271719999993</v>
          </cell>
          <cell r="AD68">
            <v>5.1584599200000004E-2</v>
          </cell>
          <cell r="AE68">
            <v>-1.5317538800000001E-2</v>
          </cell>
          <cell r="AF68">
            <v>9.0846066000000014E-3</v>
          </cell>
          <cell r="AG68">
            <v>-8.1137867700000033E-2</v>
          </cell>
          <cell r="AH68">
            <v>-0.83433441850000012</v>
          </cell>
          <cell r="AI68">
            <v>-0.58196342700000003</v>
          </cell>
          <cell r="AJ68">
            <v>-1.2829601252</v>
          </cell>
          <cell r="AK68">
            <v>0.41949546149999994</v>
          </cell>
          <cell r="AL68">
            <v>-9.3743562137000005</v>
          </cell>
          <cell r="AM68">
            <v>-139.00779100719996</v>
          </cell>
        </row>
        <row r="69">
          <cell r="C69">
            <v>-213.89577210509998</v>
          </cell>
          <cell r="D69">
            <v>-17.113361249199997</v>
          </cell>
          <cell r="E69">
            <v>8.3147514869999988</v>
          </cell>
          <cell r="F69">
            <v>-3.2825925665000018</v>
          </cell>
          <cell r="G69">
            <v>-6.8038654811000017</v>
          </cell>
          <cell r="H69">
            <v>-13.922454176599993</v>
          </cell>
          <cell r="I69">
            <v>-11.829612920500001</v>
          </cell>
          <cell r="J69">
            <v>-3.0541741458999994</v>
          </cell>
          <cell r="K69">
            <v>-163.06038033530004</v>
          </cell>
          <cell r="L69">
            <v>119.72079992839994</v>
          </cell>
          <cell r="M69">
            <v>162.50102625359997</v>
          </cell>
          <cell r="N69">
            <v>1.6168695006000036</v>
          </cell>
          <cell r="O69">
            <v>21.7479593296</v>
          </cell>
          <cell r="P69">
            <v>7.4247029385000012</v>
          </cell>
          <cell r="Q69">
            <v>19.00819153270001</v>
          </cell>
          <cell r="R69">
            <v>-11.965093524499999</v>
          </cell>
          <cell r="S69">
            <v>9.6286891086999979</v>
          </cell>
          <cell r="T69">
            <v>2.2610863702999993</v>
          </cell>
          <cell r="U69">
            <v>143.75589302580002</v>
          </cell>
          <cell r="V69">
            <v>2.3036525596999979</v>
          </cell>
          <cell r="W69">
            <v>-5.7400931816000007</v>
          </cell>
          <cell r="X69">
            <v>9.7795163440999957</v>
          </cell>
          <cell r="Y69">
            <v>12.888921449199998</v>
          </cell>
          <cell r="Z69">
            <v>5.3297608155999994</v>
          </cell>
          <cell r="AA69">
            <v>2.9666775774000014</v>
          </cell>
          <cell r="AB69">
            <v>-1.1352324600000002E-2</v>
          </cell>
          <cell r="AC69">
            <v>0.87913703219999739</v>
          </cell>
          <cell r="AD69">
            <v>-4.8567146884999994</v>
          </cell>
          <cell r="AE69">
            <v>-4.7855003599999973E-2</v>
          </cell>
          <cell r="AF69">
            <v>0.36924389459999984</v>
          </cell>
          <cell r="AG69">
            <v>-7.259161210000098E-2</v>
          </cell>
          <cell r="AH69">
            <v>-0.94167802730000005</v>
          </cell>
          <cell r="AI69">
            <v>39.638506470000003</v>
          </cell>
          <cell r="AJ69">
            <v>-14.0383997713</v>
          </cell>
          <cell r="AK69">
            <v>9.0961263085999988</v>
          </cell>
          <cell r="AL69">
            <v>54.832994444800022</v>
          </cell>
          <cell r="AM69">
            <v>163.42851525770001</v>
          </cell>
        </row>
        <row r="70">
          <cell r="C70">
            <v>152.39896264700008</v>
          </cell>
          <cell r="D70">
            <v>5.2302123792000002</v>
          </cell>
          <cell r="E70">
            <v>2.7033297530999998</v>
          </cell>
          <cell r="F70">
            <v>0.85011809780000025</v>
          </cell>
          <cell r="G70">
            <v>1.5515540881000001</v>
          </cell>
          <cell r="H70">
            <v>1.8797922967000009</v>
          </cell>
          <cell r="I70">
            <v>-0.71111222539999996</v>
          </cell>
          <cell r="J70">
            <v>-1.3794440481999999</v>
          </cell>
          <cell r="K70">
            <v>-39.701320355999997</v>
          </cell>
          <cell r="L70">
            <v>1.7562650794000021</v>
          </cell>
          <cell r="M70">
            <v>21.848696529100017</v>
          </cell>
          <cell r="N70">
            <v>13.034481619999998</v>
          </cell>
          <cell r="O70">
            <v>-7.3935014621999979</v>
          </cell>
          <cell r="P70">
            <v>1.3461551167000003</v>
          </cell>
          <cell r="Q70">
            <v>20.739816223099997</v>
          </cell>
          <cell r="R70">
            <v>4.1305549626999989</v>
          </cell>
          <cell r="S70">
            <v>-0.38013533190000182</v>
          </cell>
          <cell r="T70">
            <v>-1.4175682095000002</v>
          </cell>
          <cell r="U70">
            <v>13.82562455220004</v>
          </cell>
          <cell r="V70">
            <v>-4.3844892155000013</v>
          </cell>
          <cell r="W70">
            <v>1.1174037677000004</v>
          </cell>
          <cell r="X70">
            <v>9.6376559000006523E-3</v>
          </cell>
          <cell r="Y70">
            <v>-3.8632213738000001</v>
          </cell>
          <cell r="Z70">
            <v>0.34150279990000021</v>
          </cell>
          <cell r="AA70">
            <v>-0.46782510080000006</v>
          </cell>
          <cell r="AB70">
            <v>-3.800978E-2</v>
          </cell>
          <cell r="AC70">
            <v>-5.4193902595999992</v>
          </cell>
          <cell r="AD70">
            <v>-0.49027880939999996</v>
          </cell>
          <cell r="AE70">
            <v>-2.7331210000000002E-2</v>
          </cell>
          <cell r="AF70">
            <v>0.41050252510000002</v>
          </cell>
          <cell r="AG70">
            <v>0.32401543300000002</v>
          </cell>
          <cell r="AH70">
            <v>0.41011839349999946</v>
          </cell>
          <cell r="AI70">
            <v>-2.1446936385000002</v>
          </cell>
          <cell r="AJ70">
            <v>-2.7445262998000004</v>
          </cell>
          <cell r="AK70">
            <v>3.2405986677999996</v>
          </cell>
          <cell r="AL70">
            <v>-25.838704716400002</v>
          </cell>
          <cell r="AM70">
            <v>150.74779055100021</v>
          </cell>
        </row>
        <row r="71">
          <cell r="C71">
            <v>68.284105449100011</v>
          </cell>
          <cell r="D71">
            <v>5.7551051695000002</v>
          </cell>
          <cell r="E71">
            <v>1.7199862692999996</v>
          </cell>
          <cell r="F71">
            <v>-4.1337037700000079E-2</v>
          </cell>
          <cell r="G71">
            <v>1.2654439047999992</v>
          </cell>
          <cell r="H71">
            <v>0.55643103129999982</v>
          </cell>
          <cell r="I71">
            <v>-7.7909527899999997E-2</v>
          </cell>
          <cell r="J71">
            <v>-0.90000557189999986</v>
          </cell>
          <cell r="K71">
            <v>-29.230444549700024</v>
          </cell>
          <cell r="L71">
            <v>0.28819864619999791</v>
          </cell>
          <cell r="M71">
            <v>9.5008829630000022</v>
          </cell>
          <cell r="N71">
            <v>12.664163816</v>
          </cell>
          <cell r="O71">
            <v>-2.101569037</v>
          </cell>
          <cell r="P71">
            <v>1.9308509500000293E-2</v>
          </cell>
          <cell r="Q71">
            <v>23.379720148300002</v>
          </cell>
          <cell r="R71">
            <v>0.34646740109999996</v>
          </cell>
          <cell r="S71">
            <v>3.1064517064000001</v>
          </cell>
          <cell r="T71">
            <v>-0.75582788250000021</v>
          </cell>
          <cell r="U71">
            <v>3.4768742476000014</v>
          </cell>
          <cell r="V71">
            <v>-0.48390174300000011</v>
          </cell>
          <cell r="W71">
            <v>1.6492090624000002</v>
          </cell>
          <cell r="X71">
            <v>1.2517989376000003</v>
          </cell>
          <cell r="Y71">
            <v>-4.704676097100001</v>
          </cell>
          <cell r="Z71">
            <v>-0.2564719754</v>
          </cell>
          <cell r="AA71">
            <v>4.6840568300000163E-2</v>
          </cell>
          <cell r="AB71">
            <v>-3.800978E-2</v>
          </cell>
          <cell r="AC71">
            <v>-2.2722920557000004</v>
          </cell>
          <cell r="AD71">
            <v>-0.27914233420000001</v>
          </cell>
          <cell r="AE71">
            <v>-2.133121E-2</v>
          </cell>
          <cell r="AF71">
            <v>0.41677393409999997</v>
          </cell>
          <cell r="AG71">
            <v>0.91084052139999994</v>
          </cell>
          <cell r="AH71">
            <v>-0.14063976889999985</v>
          </cell>
          <cell r="AI71">
            <v>-2.7350881302999994</v>
          </cell>
          <cell r="AJ71">
            <v>-1.6196578551999998</v>
          </cell>
          <cell r="AK71">
            <v>2.5593481359000005</v>
          </cell>
          <cell r="AL71">
            <v>4.4301209149999892</v>
          </cell>
          <cell r="AM71">
            <v>95.969766780299949</v>
          </cell>
        </row>
        <row r="72">
          <cell r="C72">
            <v>83.531726193700024</v>
          </cell>
          <cell r="D72">
            <v>-5.315814810000008E-2</v>
          </cell>
          <cell r="E72">
            <v>3.2258899900000006E-2</v>
          </cell>
          <cell r="F72">
            <v>0.76746522880000001</v>
          </cell>
          <cell r="G72">
            <v>4.5083691799999999E-2</v>
          </cell>
          <cell r="H72">
            <v>1.5324628018999999</v>
          </cell>
          <cell r="I72">
            <v>5.6966684000000004E-2</v>
          </cell>
          <cell r="J72">
            <v>-9.8671883000000012E-3</v>
          </cell>
          <cell r="K72">
            <v>-16.670993914099995</v>
          </cell>
          <cell r="L72">
            <v>1.5342006104999997</v>
          </cell>
          <cell r="M72">
            <v>12.341359654400001</v>
          </cell>
          <cell r="N72">
            <v>2.9566887700000002E-2</v>
          </cell>
          <cell r="O72">
            <v>-5.3516120588000007</v>
          </cell>
          <cell r="P72">
            <v>1.7185112711999999</v>
          </cell>
          <cell r="Q72">
            <v>-0.45861291530000003</v>
          </cell>
          <cell r="R72">
            <v>5.3395843835000001</v>
          </cell>
          <cell r="S72">
            <v>-0.37936291610000028</v>
          </cell>
          <cell r="T72">
            <v>3.8480112000000011E-3</v>
          </cell>
          <cell r="U72">
            <v>-1.1159312255000016</v>
          </cell>
          <cell r="V72">
            <v>-4.9055208837000004</v>
          </cell>
          <cell r="W72">
            <v>1.1677599999999999E-3</v>
          </cell>
          <cell r="X72">
            <v>0.1860826984</v>
          </cell>
          <cell r="Y72">
            <v>-1.1868540937999998</v>
          </cell>
          <cell r="Z72">
            <v>0.57427119019999995</v>
          </cell>
          <cell r="AA72">
            <v>-9.4408990600000006E-2</v>
          </cell>
          <cell r="AB72">
            <v>0</v>
          </cell>
          <cell r="AC72">
            <v>3.3617635114</v>
          </cell>
          <cell r="AD72">
            <v>2.1435055000000008E-2</v>
          </cell>
          <cell r="AE72">
            <v>0</v>
          </cell>
          <cell r="AF72">
            <v>0</v>
          </cell>
          <cell r="AG72">
            <v>2.917345E-2</v>
          </cell>
          <cell r="AH72">
            <v>-5.3369050999999557E-3</v>
          </cell>
          <cell r="AI72">
            <v>0.40701566889999996</v>
          </cell>
          <cell r="AJ72">
            <v>-0.61155242809999999</v>
          </cell>
          <cell r="AK72">
            <v>0.59154726339999997</v>
          </cell>
          <cell r="AL72">
            <v>-32.401619957500003</v>
          </cell>
          <cell r="AM72">
            <v>48.860659290900017</v>
          </cell>
        </row>
        <row r="73">
          <cell r="C73">
            <v>0.63543379959999768</v>
          </cell>
          <cell r="D73">
            <v>-0.46042838910000006</v>
          </cell>
          <cell r="E73">
            <v>0.93641951670000012</v>
          </cell>
          <cell r="F73">
            <v>0.12398990669999999</v>
          </cell>
          <cell r="G73">
            <v>0.2410264915</v>
          </cell>
          <cell r="H73">
            <v>-0.19798767580000001</v>
          </cell>
          <cell r="I73">
            <v>-0.69016938150000007</v>
          </cell>
          <cell r="J73">
            <v>-0.46952007670000007</v>
          </cell>
          <cell r="K73">
            <v>6.3373628857999993</v>
          </cell>
          <cell r="L73">
            <v>-5.7867840600001941E-2</v>
          </cell>
          <cell r="M73">
            <v>9.2327025999985324E-3</v>
          </cell>
          <cell r="N73">
            <v>0.33817034629999998</v>
          </cell>
          <cell r="O73">
            <v>-8.7630652399999953E-2</v>
          </cell>
          <cell r="P73">
            <v>-0.391664664</v>
          </cell>
          <cell r="Q73">
            <v>-2.176245916100001</v>
          </cell>
          <cell r="R73">
            <v>-1.5554968219</v>
          </cell>
          <cell r="S73">
            <v>-3.1072241222000003</v>
          </cell>
          <cell r="T73">
            <v>-0.66558833820000007</v>
          </cell>
          <cell r="U73">
            <v>11.430635123399998</v>
          </cell>
          <cell r="V73">
            <v>1.0044961254000002</v>
          </cell>
          <cell r="W73">
            <v>-0.5329730547</v>
          </cell>
          <cell r="X73">
            <v>-1.4282439800999995</v>
          </cell>
          <cell r="Y73">
            <v>2.0260499292</v>
          </cell>
          <cell r="Z73">
            <v>9.3063471000001119E-3</v>
          </cell>
          <cell r="AA73">
            <v>-0.42060650719999992</v>
          </cell>
          <cell r="AB73">
            <v>0</v>
          </cell>
          <cell r="AC73">
            <v>-6.4999575803000003</v>
          </cell>
          <cell r="AD73">
            <v>-0.2325715302000001</v>
          </cell>
          <cell r="AE73">
            <v>-6.0000000000000001E-3</v>
          </cell>
          <cell r="AF73">
            <v>-6.2714090000000056E-3</v>
          </cell>
          <cell r="AG73">
            <v>-0.55286285479999997</v>
          </cell>
          <cell r="AH73">
            <v>0.52467390699999994</v>
          </cell>
          <cell r="AI73">
            <v>0.18337882290000007</v>
          </cell>
          <cell r="AJ73">
            <v>-0.51331601650000003</v>
          </cell>
          <cell r="AK73">
            <v>8.97032685000001E-2</v>
          </cell>
          <cell r="AL73">
            <v>2.1434052838999995</v>
          </cell>
          <cell r="AM73">
            <v>5.980657645299992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6"/>
  <sheetViews>
    <sheetView workbookViewId="0">
      <selection activeCell="A37" sqref="A37:XFD37"/>
    </sheetView>
  </sheetViews>
  <sheetFormatPr defaultRowHeight="13.5"/>
  <cols>
    <col min="1" max="1" width="22.5" style="1" customWidth="1"/>
    <col min="2" max="2" width="4.875" style="1" customWidth="1"/>
    <col min="3" max="3" width="4.625" style="1" customWidth="1"/>
    <col min="4" max="4" width="4.25" style="1" customWidth="1"/>
    <col min="5" max="5" width="3.75" style="1" customWidth="1"/>
    <col min="6" max="7" width="4.125" style="1" customWidth="1"/>
    <col min="8" max="8" width="4.25" style="1" customWidth="1"/>
    <col min="9" max="9" width="3.875" style="1" customWidth="1"/>
    <col min="10" max="10" width="5" style="1" customWidth="1"/>
    <col min="11" max="11" width="4.125" style="1" customWidth="1"/>
    <col min="12" max="12" width="4" style="1" customWidth="1"/>
    <col min="13" max="13" width="3.875" style="1" customWidth="1"/>
    <col min="14" max="14" width="4.25" style="1" customWidth="1"/>
    <col min="15" max="16" width="4" style="1" customWidth="1"/>
    <col min="17" max="18" width="3.875" style="1" customWidth="1"/>
    <col min="19" max="20" width="4" style="1" customWidth="1"/>
    <col min="21" max="21" width="3.75" style="1" customWidth="1"/>
    <col min="22" max="22" width="3.875" style="1" customWidth="1"/>
    <col min="23" max="23" width="4.375" style="1" customWidth="1"/>
    <col min="24" max="26" width="4.125" style="1" customWidth="1"/>
    <col min="27" max="28" width="4.25" style="1" customWidth="1"/>
    <col min="29" max="29" width="3.875" style="1" customWidth="1"/>
    <col min="30" max="30" width="4.125" style="1" customWidth="1"/>
    <col min="31" max="31" width="4" style="1" customWidth="1"/>
    <col min="32" max="32" width="4.125" style="1" customWidth="1"/>
    <col min="33" max="33" width="4.875" style="1" customWidth="1"/>
    <col min="34" max="34" width="4.625" style="1" customWidth="1"/>
    <col min="35" max="35" width="4.5" style="1" customWidth="1"/>
    <col min="36" max="36" width="4.375" style="1" customWidth="1"/>
    <col min="37" max="37" width="7" style="1" customWidth="1"/>
    <col min="38" max="16384" width="9" style="1"/>
  </cols>
  <sheetData>
    <row r="1" spans="1:100" ht="18.75" customHeight="1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100" customFormat="1" ht="15" customHeight="1">
      <c r="A2" s="26" t="s">
        <v>49</v>
      </c>
      <c r="B2" s="26"/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O2" s="9"/>
      <c r="CV2" s="9"/>
    </row>
    <row r="3" spans="1:100" ht="14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</row>
    <row r="4" spans="1:100" ht="14.25">
      <c r="A4" s="2" t="s">
        <v>37</v>
      </c>
      <c r="B4" s="12">
        <v>338.1107045004</v>
      </c>
      <c r="C4" s="12">
        <v>44.316836635000001</v>
      </c>
      <c r="D4" s="12">
        <v>23.024854419099999</v>
      </c>
      <c r="E4" s="12">
        <v>21.6866472289</v>
      </c>
      <c r="F4" s="12">
        <v>8.056841629900001</v>
      </c>
      <c r="G4" s="12">
        <v>15.162668010100003</v>
      </c>
      <c r="H4" s="12">
        <v>3.6333813601</v>
      </c>
      <c r="I4" s="12">
        <v>3.1451312301999996</v>
      </c>
      <c r="J4" s="12">
        <v>712.45521963500005</v>
      </c>
      <c r="K4" s="12">
        <v>330.98874576099996</v>
      </c>
      <c r="L4" s="12">
        <v>227.07462210809999</v>
      </c>
      <c r="M4" s="12">
        <v>38.638115950100001</v>
      </c>
      <c r="N4" s="12">
        <v>64.587905495399994</v>
      </c>
      <c r="O4" s="12">
        <v>18.312674589899999</v>
      </c>
      <c r="P4" s="12">
        <v>81.194182207600008</v>
      </c>
      <c r="Q4" s="12">
        <v>60.786162877499997</v>
      </c>
      <c r="R4" s="12">
        <v>33.587894570799996</v>
      </c>
      <c r="S4" s="12">
        <v>23.728864984200001</v>
      </c>
      <c r="T4" s="12">
        <v>334.29476687759995</v>
      </c>
      <c r="U4" s="12">
        <v>13.3306765307</v>
      </c>
      <c r="V4" s="12">
        <v>2.2658331970000001</v>
      </c>
      <c r="W4" s="12">
        <v>50.810023769300003</v>
      </c>
      <c r="X4" s="12">
        <v>51.071834112299996</v>
      </c>
      <c r="Y4" s="12">
        <v>6.5765180238000003</v>
      </c>
      <c r="Z4" s="12">
        <v>8.975596168300001</v>
      </c>
      <c r="AA4" s="12">
        <v>3.1468344100000004E-2</v>
      </c>
      <c r="AB4" s="12">
        <v>14.639777687800001</v>
      </c>
      <c r="AC4" s="12">
        <v>1.5652901428000001</v>
      </c>
      <c r="AD4" s="12">
        <v>0.13768673940000001</v>
      </c>
      <c r="AE4" s="12">
        <v>1.0655741291</v>
      </c>
      <c r="AF4" s="12">
        <v>5.9850209047000007</v>
      </c>
      <c r="AG4" s="12">
        <v>25.035570263699999</v>
      </c>
      <c r="AH4" s="12">
        <v>71.617893254199998</v>
      </c>
      <c r="AI4" s="12">
        <v>46.274201060400003</v>
      </c>
      <c r="AJ4" s="12">
        <v>41.8223798414</v>
      </c>
      <c r="AK4" s="12">
        <v>274.03158100830001</v>
      </c>
      <c r="AL4" s="14"/>
    </row>
    <row r="5" spans="1:100" ht="14.25">
      <c r="A5" s="5" t="s">
        <v>38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100" ht="14.25">
      <c r="A6" s="5" t="s">
        <v>39</v>
      </c>
      <c r="B6" s="4">
        <v>147.47295395399999</v>
      </c>
      <c r="C6" s="4">
        <v>33.9264121804</v>
      </c>
      <c r="D6" s="4">
        <v>21.535351237899999</v>
      </c>
      <c r="E6" s="4">
        <v>13.197730824800001</v>
      </c>
      <c r="F6" s="4">
        <v>3.2793790235000002</v>
      </c>
      <c r="G6" s="4">
        <v>12.0002982493</v>
      </c>
      <c r="H6" s="4">
        <v>3.3449533088000001</v>
      </c>
      <c r="I6" s="4">
        <v>2.8568732406000001</v>
      </c>
      <c r="J6" s="4">
        <v>226.54673062959998</v>
      </c>
      <c r="K6" s="4">
        <v>298.91032357019998</v>
      </c>
      <c r="L6" s="4">
        <v>189.66191080589999</v>
      </c>
      <c r="M6" s="4">
        <v>32.464978744500002</v>
      </c>
      <c r="N6" s="4">
        <v>51.041865777099993</v>
      </c>
      <c r="O6" s="4">
        <v>16.1171232895</v>
      </c>
      <c r="P6" s="4">
        <v>69.554511459500006</v>
      </c>
      <c r="Q6" s="4">
        <v>56.091267590699999</v>
      </c>
      <c r="R6" s="4">
        <v>23.8292211875</v>
      </c>
      <c r="S6" s="4">
        <v>19.180817810099999</v>
      </c>
      <c r="T6" s="4">
        <v>257.3163698674</v>
      </c>
      <c r="U6" s="4">
        <v>11.688592715899999</v>
      </c>
      <c r="V6" s="4">
        <v>1.7587189334</v>
      </c>
      <c r="W6" s="4">
        <v>40.844345680700002</v>
      </c>
      <c r="X6" s="4">
        <v>47.150614558100003</v>
      </c>
      <c r="Y6" s="4">
        <v>3.0055715395999996</v>
      </c>
      <c r="Z6" s="4">
        <v>7.4320700667999997</v>
      </c>
      <c r="AA6" s="4">
        <v>1.91502572E-2</v>
      </c>
      <c r="AB6" s="4">
        <v>11.2779783564</v>
      </c>
      <c r="AC6" s="4">
        <v>1.5039624378999998</v>
      </c>
      <c r="AD6" s="4">
        <v>0.13141769679999998</v>
      </c>
      <c r="AE6" s="4">
        <v>0.88616570510000003</v>
      </c>
      <c r="AF6" s="4">
        <v>4.5477415804000003</v>
      </c>
      <c r="AG6" s="4">
        <v>19.884767340899998</v>
      </c>
      <c r="AH6" s="4">
        <v>65.600488879499991</v>
      </c>
      <c r="AI6" s="4">
        <v>40.014780698400003</v>
      </c>
      <c r="AJ6" s="4">
        <v>37.796464132200001</v>
      </c>
      <c r="AK6" s="4">
        <v>199.3617369932</v>
      </c>
    </row>
    <row r="7" spans="1:100" ht="14.25">
      <c r="A7" s="6" t="s">
        <v>40</v>
      </c>
      <c r="B7" s="4">
        <v>109.63937663750001</v>
      </c>
      <c r="C7" s="4">
        <v>29.049141309899998</v>
      </c>
      <c r="D7" s="4">
        <v>20.578082330800001</v>
      </c>
      <c r="E7" s="4">
        <v>12.8971158923</v>
      </c>
      <c r="F7" s="4">
        <v>2.9382218997000003</v>
      </c>
      <c r="G7" s="4">
        <v>11.057386503699998</v>
      </c>
      <c r="H7" s="4">
        <v>2.4348531908000002</v>
      </c>
      <c r="I7" s="4">
        <v>2.5185942912999999</v>
      </c>
      <c r="J7" s="4">
        <v>172.78925846159999</v>
      </c>
      <c r="K7" s="4">
        <v>287.11316971270003</v>
      </c>
      <c r="L7" s="4">
        <v>183.02757454559998</v>
      </c>
      <c r="M7" s="4">
        <v>31.6321511302</v>
      </c>
      <c r="N7" s="4">
        <v>49.875164463599994</v>
      </c>
      <c r="O7" s="4">
        <v>15.453892074700001</v>
      </c>
      <c r="P7" s="4">
        <v>66.440951171100011</v>
      </c>
      <c r="Q7" s="4">
        <v>54.998056329099995</v>
      </c>
      <c r="R7" s="4">
        <v>22.356193555900003</v>
      </c>
      <c r="S7" s="4">
        <v>18.117939492800001</v>
      </c>
      <c r="T7" s="4">
        <v>239.19956820019996</v>
      </c>
      <c r="U7" s="4">
        <v>11.2526068179</v>
      </c>
      <c r="V7" s="4">
        <v>1.1647459736000001</v>
      </c>
      <c r="W7" s="4">
        <v>39.061475334800001</v>
      </c>
      <c r="X7" s="4">
        <v>43.278460297099997</v>
      </c>
      <c r="Y7" s="4">
        <v>2.9194403541000002</v>
      </c>
      <c r="Z7" s="4">
        <v>7.0634072890999997</v>
      </c>
      <c r="AA7" s="4">
        <v>1.4058650700000001E-2</v>
      </c>
      <c r="AB7" s="4">
        <v>9.9716020941999997</v>
      </c>
      <c r="AC7" s="4">
        <v>1.3279584262000002</v>
      </c>
      <c r="AD7" s="4">
        <v>0.12311372609999999</v>
      </c>
      <c r="AE7" s="4">
        <v>0.83371652549999997</v>
      </c>
      <c r="AF7" s="4">
        <v>4.0217261912</v>
      </c>
      <c r="AG7" s="4">
        <v>17.7665737162</v>
      </c>
      <c r="AH7" s="4">
        <v>63.421602973500001</v>
      </c>
      <c r="AI7" s="4">
        <v>37.142442169600002</v>
      </c>
      <c r="AJ7" s="4">
        <v>34.475294156399997</v>
      </c>
      <c r="AK7" s="4">
        <v>177.41059758970002</v>
      </c>
    </row>
    <row r="8" spans="1:100" ht="14.25">
      <c r="A8" s="6" t="s">
        <v>41</v>
      </c>
      <c r="B8" s="4">
        <v>30.156568715900001</v>
      </c>
      <c r="C8" s="4">
        <v>3.4582507027999996</v>
      </c>
      <c r="D8" s="4">
        <v>0.5202832946</v>
      </c>
      <c r="E8" s="4">
        <v>0.15779948929999998</v>
      </c>
      <c r="F8" s="4">
        <v>0.13700414869999999</v>
      </c>
      <c r="G8" s="4">
        <v>0.60677262330000015</v>
      </c>
      <c r="H8" s="4">
        <v>0.17575451489999999</v>
      </c>
      <c r="I8" s="4">
        <v>0.1587879341</v>
      </c>
      <c r="J8" s="4">
        <v>46.734858441499995</v>
      </c>
      <c r="K8" s="4">
        <v>9.0674449108000008</v>
      </c>
      <c r="L8" s="4">
        <v>3.1715702413</v>
      </c>
      <c r="M8" s="4">
        <v>0.59004172729999993</v>
      </c>
      <c r="N8" s="4">
        <v>0.60173359180000008</v>
      </c>
      <c r="O8" s="4">
        <v>0.45757516520000002</v>
      </c>
      <c r="P8" s="4">
        <v>2.2119036068</v>
      </c>
      <c r="Q8" s="4">
        <v>0.55968093720000001</v>
      </c>
      <c r="R8" s="4">
        <v>0.87906368290000003</v>
      </c>
      <c r="S8" s="4">
        <v>0.43818234389999999</v>
      </c>
      <c r="T8" s="4">
        <v>13.955237175800002</v>
      </c>
      <c r="U8" s="4">
        <v>0.29293534190000003</v>
      </c>
      <c r="V8" s="4">
        <v>0.55883899420000005</v>
      </c>
      <c r="W8" s="4">
        <v>1.5209965134000001</v>
      </c>
      <c r="X8" s="4">
        <v>3.4595890044000002</v>
      </c>
      <c r="Y8" s="4">
        <v>4.6957432199999996E-2</v>
      </c>
      <c r="Z8" s="4">
        <v>0.2884296831</v>
      </c>
      <c r="AA8" s="4">
        <v>4.1787973999999999E-3</v>
      </c>
      <c r="AB8" s="4">
        <v>1.0241903355999999</v>
      </c>
      <c r="AC8" s="4">
        <v>7.7252412399999998E-2</v>
      </c>
      <c r="AD8" s="4">
        <v>1.4928799E-3</v>
      </c>
      <c r="AE8" s="4">
        <v>3.5004479399999996E-2</v>
      </c>
      <c r="AF8" s="4">
        <v>0.41702774850000002</v>
      </c>
      <c r="AG8" s="4">
        <v>1.7261115809999998</v>
      </c>
      <c r="AH8" s="4">
        <v>1.8737576953999999</v>
      </c>
      <c r="AI8" s="4">
        <v>2.5636798987000002</v>
      </c>
      <c r="AJ8" s="4">
        <v>2.8385998921</v>
      </c>
      <c r="AK8" s="4">
        <v>17.755463087399999</v>
      </c>
    </row>
    <row r="9" spans="1:100" ht="14.25">
      <c r="A9" s="6" t="s">
        <v>42</v>
      </c>
      <c r="B9" s="4">
        <v>7.6770086006000007</v>
      </c>
      <c r="C9" s="4">
        <v>1.4190201676999998</v>
      </c>
      <c r="D9" s="4">
        <v>0.43698561250000001</v>
      </c>
      <c r="E9" s="4">
        <v>0.1428154432</v>
      </c>
      <c r="F9" s="4">
        <v>0.20415297510000002</v>
      </c>
      <c r="G9" s="4">
        <v>0.33613912230000009</v>
      </c>
      <c r="H9" s="4">
        <v>0.73434560310000008</v>
      </c>
      <c r="I9" s="4">
        <v>0.17949101519999999</v>
      </c>
      <c r="J9" s="4">
        <v>7.0226137264999995</v>
      </c>
      <c r="K9" s="4">
        <v>2.7297089467000002</v>
      </c>
      <c r="L9" s="4">
        <v>3.4627660190000009</v>
      </c>
      <c r="M9" s="4">
        <v>0.24278588700000001</v>
      </c>
      <c r="N9" s="4">
        <v>0.56496772169999998</v>
      </c>
      <c r="O9" s="4">
        <v>0.2056560496</v>
      </c>
      <c r="P9" s="4">
        <v>0.90165668160000001</v>
      </c>
      <c r="Q9" s="4">
        <v>0.53353032439999992</v>
      </c>
      <c r="R9" s="4">
        <v>0.59396394870000002</v>
      </c>
      <c r="S9" s="4">
        <v>0.62469597339999994</v>
      </c>
      <c r="T9" s="4">
        <v>4.1615644914000001</v>
      </c>
      <c r="U9" s="4">
        <v>0.1430505561</v>
      </c>
      <c r="V9" s="4">
        <v>3.5133965599999997E-2</v>
      </c>
      <c r="W9" s="4">
        <v>0.26187383250000001</v>
      </c>
      <c r="X9" s="4">
        <v>0.41256525659999999</v>
      </c>
      <c r="Y9" s="4">
        <v>3.9173753300000003E-2</v>
      </c>
      <c r="Z9" s="4">
        <v>8.0233094599999985E-2</v>
      </c>
      <c r="AA9" s="4">
        <v>9.1280910000000003E-4</v>
      </c>
      <c r="AB9" s="4">
        <v>0.28218592660000003</v>
      </c>
      <c r="AC9" s="4">
        <v>9.8751599299999993E-2</v>
      </c>
      <c r="AD9" s="4">
        <v>6.8110908000000008E-3</v>
      </c>
      <c r="AE9" s="4">
        <v>1.74447002E-2</v>
      </c>
      <c r="AF9" s="4">
        <v>0.1089876407</v>
      </c>
      <c r="AG9" s="4">
        <v>0.39208204369999999</v>
      </c>
      <c r="AH9" s="4">
        <v>0.3051282106</v>
      </c>
      <c r="AI9" s="4">
        <v>0.3086586301</v>
      </c>
      <c r="AJ9" s="4">
        <v>0.48257008369999999</v>
      </c>
      <c r="AK9" s="4">
        <v>4.1956763161000001</v>
      </c>
    </row>
    <row r="10" spans="1:100" ht="14.25">
      <c r="A10" s="5" t="s">
        <v>43</v>
      </c>
      <c r="B10" s="4">
        <v>190.16472414419999</v>
      </c>
      <c r="C10" s="4">
        <v>10.2970708807</v>
      </c>
      <c r="D10" s="4">
        <v>1.3521007033000001</v>
      </c>
      <c r="E10" s="4">
        <v>8.460973405399999</v>
      </c>
      <c r="F10" s="4">
        <v>4.7643302035000001</v>
      </c>
      <c r="G10" s="4">
        <v>2.9811071733999999</v>
      </c>
      <c r="H10" s="4">
        <v>0.20178568730000002</v>
      </c>
      <c r="I10" s="4">
        <v>0.22314640320000001</v>
      </c>
      <c r="J10" s="4">
        <v>484.68029172389998</v>
      </c>
      <c r="K10" s="4">
        <v>31.679913751300003</v>
      </c>
      <c r="L10" s="4">
        <v>36.728273247300002</v>
      </c>
      <c r="M10" s="4">
        <v>6.1321337073000004</v>
      </c>
      <c r="N10" s="4">
        <v>12.816763940500001</v>
      </c>
      <c r="O10" s="4">
        <v>2.1374718653999998</v>
      </c>
      <c r="P10" s="4">
        <v>11.327233639099999</v>
      </c>
      <c r="Q10" s="4">
        <v>4.4439602149999997</v>
      </c>
      <c r="R10" s="4">
        <v>9.5999606169000007</v>
      </c>
      <c r="S10" s="4">
        <v>4.4059708952999994</v>
      </c>
      <c r="T10" s="4">
        <v>75.676360740300012</v>
      </c>
      <c r="U10" s="4">
        <v>1.551623921</v>
      </c>
      <c r="V10" s="4">
        <v>0.48750746289999997</v>
      </c>
      <c r="W10" s="4">
        <v>9.9093417370000001</v>
      </c>
      <c r="X10" s="4">
        <v>3.7787796556999997</v>
      </c>
      <c r="Y10" s="4">
        <v>3.5599411522000004</v>
      </c>
      <c r="Z10" s="4">
        <v>1.5125706672999999</v>
      </c>
      <c r="AA10" s="4">
        <v>1.0257847800000001E-2</v>
      </c>
      <c r="AB10" s="4">
        <v>3.2894803663999999</v>
      </c>
      <c r="AC10" s="4">
        <v>4.4820431900000006E-2</v>
      </c>
      <c r="AD10" s="4">
        <v>4.0217242E-3</v>
      </c>
      <c r="AE10" s="4">
        <v>0.17471396780000001</v>
      </c>
      <c r="AF10" s="4">
        <v>1.4008913906</v>
      </c>
      <c r="AG10" s="4">
        <v>5.0579823769000001</v>
      </c>
      <c r="AH10" s="4">
        <v>5.9447072805999994</v>
      </c>
      <c r="AI10" s="4">
        <v>6.1668926608000003</v>
      </c>
      <c r="AJ10" s="4">
        <v>3.8748412814999997</v>
      </c>
      <c r="AK10" s="4">
        <v>73.481718039200004</v>
      </c>
    </row>
    <row r="11" spans="1:100" ht="14.25">
      <c r="A11" s="5" t="s">
        <v>44</v>
      </c>
      <c r="B11" s="4">
        <v>44.128580156400005</v>
      </c>
      <c r="C11" s="4">
        <v>9.5107892464999999</v>
      </c>
      <c r="D11" s="4">
        <v>0.68562670510000001</v>
      </c>
      <c r="E11" s="4">
        <v>0.50765825539999998</v>
      </c>
      <c r="F11" s="4">
        <v>4.7643302035000001</v>
      </c>
      <c r="G11" s="4">
        <v>2.8462986070999996</v>
      </c>
      <c r="H11" s="4">
        <v>0.16593203919999999</v>
      </c>
      <c r="I11" s="4">
        <v>0.20681207219999997</v>
      </c>
      <c r="J11" s="4">
        <v>131.5703015135</v>
      </c>
      <c r="K11" s="4">
        <v>18.3903518037</v>
      </c>
      <c r="L11" s="4">
        <v>20.972651567600003</v>
      </c>
      <c r="M11" s="4">
        <v>1.7000921887</v>
      </c>
      <c r="N11" s="4">
        <v>5.7934200445999995</v>
      </c>
      <c r="O11" s="4">
        <v>1.5060548802</v>
      </c>
      <c r="P11" s="4">
        <v>4.3441110175000004</v>
      </c>
      <c r="Q11" s="4">
        <v>1.0574232984</v>
      </c>
      <c r="R11" s="4">
        <v>5.3835391174999998</v>
      </c>
      <c r="S11" s="4">
        <v>1.9767147296000001</v>
      </c>
      <c r="T11" s="4">
        <v>52.978071775799997</v>
      </c>
      <c r="U11" s="4">
        <v>0.77095591939999997</v>
      </c>
      <c r="V11" s="4">
        <v>0.48642829340000004</v>
      </c>
      <c r="W11" s="4">
        <v>3.1575003050000001</v>
      </c>
      <c r="X11" s="4">
        <v>1.6365565975999998</v>
      </c>
      <c r="Y11" s="4">
        <v>3.8468422000000002E-2</v>
      </c>
      <c r="Z11" s="4">
        <v>1.4413992868000001</v>
      </c>
      <c r="AA11" s="4">
        <v>1.0257847800000001E-2</v>
      </c>
      <c r="AB11" s="4">
        <v>2.4974803849999998</v>
      </c>
      <c r="AC11" s="4">
        <v>4.4820431900000006E-2</v>
      </c>
      <c r="AD11" s="4">
        <v>1.65E-3</v>
      </c>
      <c r="AE11" s="4">
        <v>9.3438302500000001E-2</v>
      </c>
      <c r="AF11" s="4">
        <v>1.5156490600000001E-2</v>
      </c>
      <c r="AG11" s="4">
        <v>0.39499152749999999</v>
      </c>
      <c r="AH11" s="4">
        <v>4.1201156480999996</v>
      </c>
      <c r="AI11" s="4">
        <v>3.5647716960000002</v>
      </c>
      <c r="AJ11" s="4">
        <v>2.6605391115999999</v>
      </c>
      <c r="AK11" s="4">
        <v>18.401710684099999</v>
      </c>
    </row>
    <row r="12" spans="1:100" ht="14.25">
      <c r="A12" s="5" t="s">
        <v>45</v>
      </c>
      <c r="B12" s="4">
        <v>134.0041256195</v>
      </c>
      <c r="C12" s="4">
        <v>0.65825675819999996</v>
      </c>
      <c r="D12" s="4">
        <v>0</v>
      </c>
      <c r="E12" s="4">
        <v>1.1039371099999999</v>
      </c>
      <c r="F12" s="4">
        <v>0</v>
      </c>
      <c r="G12" s="4">
        <v>5.075609999999998E-4</v>
      </c>
      <c r="H12" s="4">
        <v>0</v>
      </c>
      <c r="I12" s="4">
        <v>0</v>
      </c>
      <c r="J12" s="4">
        <v>348.31011334230004</v>
      </c>
      <c r="K12" s="4">
        <v>1.3026463653</v>
      </c>
      <c r="L12" s="4">
        <v>12.2275599685</v>
      </c>
      <c r="M12" s="4">
        <v>2.0622520665000001</v>
      </c>
      <c r="N12" s="4">
        <v>5.2560548995000005</v>
      </c>
      <c r="O12" s="4">
        <v>3.8638649999999997E-2</v>
      </c>
      <c r="P12" s="4">
        <v>0.6911347431999999</v>
      </c>
      <c r="Q12" s="4">
        <v>2.9706478739</v>
      </c>
      <c r="R12" s="4">
        <v>8.5454881099999991E-2</v>
      </c>
      <c r="S12" s="4">
        <v>2.2099319964999999</v>
      </c>
      <c r="T12" s="4">
        <v>1.8114044144000006</v>
      </c>
      <c r="U12" s="4">
        <v>0.18315082590000001</v>
      </c>
      <c r="V12" s="4">
        <v>4.2122999999999998E-4</v>
      </c>
      <c r="W12" s="4">
        <v>0.25406454789999999</v>
      </c>
      <c r="X12" s="4">
        <v>1.32013323E-2</v>
      </c>
      <c r="Y12" s="4">
        <v>0.25148697549999999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7.4913100000000002E-3</v>
      </c>
      <c r="AH12" s="4">
        <v>1.3119122639</v>
      </c>
      <c r="AI12" s="4">
        <v>0.62499034639999995</v>
      </c>
      <c r="AJ12" s="4">
        <v>8.7365912300000001E-2</v>
      </c>
      <c r="AK12" s="4">
        <v>30.026386237499999</v>
      </c>
    </row>
    <row r="13" spans="1:100" ht="14.25">
      <c r="A13" s="5" t="s">
        <v>46</v>
      </c>
      <c r="B13" s="4">
        <v>12.0310149568</v>
      </c>
      <c r="C13" s="4">
        <v>0.12802487600000001</v>
      </c>
      <c r="D13" s="4">
        <v>0.66647399819999997</v>
      </c>
      <c r="E13" s="4">
        <v>6.8493780400000004</v>
      </c>
      <c r="F13" s="4">
        <v>0</v>
      </c>
      <c r="G13" s="4">
        <v>0.1343010053000003</v>
      </c>
      <c r="H13" s="4">
        <v>3.5853648100000003E-2</v>
      </c>
      <c r="I13" s="4">
        <v>1.6334331000000001E-2</v>
      </c>
      <c r="J13" s="4">
        <v>4.7973232126999994</v>
      </c>
      <c r="K13" s="4">
        <v>11.9753610223</v>
      </c>
      <c r="L13" s="4">
        <v>3.5280617111999999</v>
      </c>
      <c r="M13" s="4">
        <v>2.3697894521</v>
      </c>
      <c r="N13" s="4">
        <v>1.7670706110999999</v>
      </c>
      <c r="O13" s="4">
        <v>0.59239729920000006</v>
      </c>
      <c r="P13" s="4">
        <v>6.2919878784000005</v>
      </c>
      <c r="Q13" s="4">
        <v>0.41588904270000004</v>
      </c>
      <c r="R13" s="4">
        <v>4.1309666182999996</v>
      </c>
      <c r="S13" s="4">
        <v>0.21932416920000003</v>
      </c>
      <c r="T13" s="4">
        <v>20.840025744699993</v>
      </c>
      <c r="U13" s="4">
        <v>0.59212924570000003</v>
      </c>
      <c r="V13" s="4">
        <v>6.5793949999999992E-4</v>
      </c>
      <c r="W13" s="4">
        <v>6.4977768840999994</v>
      </c>
      <c r="X13" s="4">
        <v>2.1290082114</v>
      </c>
      <c r="Y13" s="4">
        <v>3.2699857547000004</v>
      </c>
      <c r="Z13" s="4">
        <v>7.0786165099999993E-2</v>
      </c>
      <c r="AA13" s="4">
        <v>0</v>
      </c>
      <c r="AB13" s="4">
        <v>0.79199998140000005</v>
      </c>
      <c r="AC13" s="4">
        <v>0</v>
      </c>
      <c r="AD13" s="4">
        <v>0</v>
      </c>
      <c r="AE13" s="4">
        <v>8.1275665300000008E-2</v>
      </c>
      <c r="AF13" s="4">
        <v>1.3857349000000001</v>
      </c>
      <c r="AG13" s="4">
        <v>4.6554995394000001</v>
      </c>
      <c r="AH13" s="4">
        <v>0.51267936859999996</v>
      </c>
      <c r="AI13" s="4">
        <v>1.9771306183999999</v>
      </c>
      <c r="AJ13" s="4">
        <v>1.1269362576000002</v>
      </c>
      <c r="AK13" s="4">
        <v>25.036933317600003</v>
      </c>
    </row>
    <row r="14" spans="1:100" ht="14.25">
      <c r="A14" s="2" t="s">
        <v>47</v>
      </c>
      <c r="B14" s="12">
        <v>549.97160266679998</v>
      </c>
      <c r="C14" s="12">
        <v>47.081999805500004</v>
      </c>
      <c r="D14" s="12">
        <v>23.743152434299997</v>
      </c>
      <c r="E14" s="12">
        <v>14.309437295799999</v>
      </c>
      <c r="F14" s="12">
        <v>7.2721704384000008</v>
      </c>
      <c r="G14" s="12">
        <v>29.873486506500001</v>
      </c>
      <c r="H14" s="12">
        <v>13.542880457799999</v>
      </c>
      <c r="I14" s="12">
        <v>13.651501700299999</v>
      </c>
      <c r="J14" s="12">
        <v>788.3605191792999</v>
      </c>
      <c r="K14" s="12">
        <v>201.60133583729998</v>
      </c>
      <c r="L14" s="12">
        <v>98.842630894299987</v>
      </c>
      <c r="M14" s="12">
        <v>35.173601669499995</v>
      </c>
      <c r="N14" s="12">
        <v>38.901535997499998</v>
      </c>
      <c r="O14" s="12">
        <v>16.3711163179</v>
      </c>
      <c r="P14" s="12">
        <v>90.9367880824</v>
      </c>
      <c r="Q14" s="12">
        <v>53.370533103699998</v>
      </c>
      <c r="R14" s="12">
        <v>27.684214853099999</v>
      </c>
      <c r="S14" s="12">
        <v>21.890193990700002</v>
      </c>
      <c r="T14" s="12">
        <v>222.03824724340001</v>
      </c>
      <c r="U14" s="12">
        <v>14.8055199371</v>
      </c>
      <c r="V14" s="12">
        <v>8.6184052988999991</v>
      </c>
      <c r="W14" s="12">
        <v>60.247003949899998</v>
      </c>
      <c r="X14" s="12">
        <v>44.160174881700001</v>
      </c>
      <c r="Y14" s="12">
        <v>4.5197634656999996</v>
      </c>
      <c r="Z14" s="12">
        <v>8.2054814978999993</v>
      </c>
      <c r="AA14" s="12">
        <v>0.11818917039999999</v>
      </c>
      <c r="AB14" s="12">
        <v>23.649196907899999</v>
      </c>
      <c r="AC14" s="12">
        <v>4.0070957214999998</v>
      </c>
      <c r="AD14" s="12">
        <v>0.32158691309999998</v>
      </c>
      <c r="AE14" s="12">
        <v>0.47484056200000002</v>
      </c>
      <c r="AF14" s="12">
        <v>5.7062547421000005</v>
      </c>
      <c r="AG14" s="12">
        <v>24.272116593899998</v>
      </c>
      <c r="AH14" s="12">
        <v>35.632982762800005</v>
      </c>
      <c r="AI14" s="12">
        <v>46.327506129</v>
      </c>
      <c r="AJ14" s="12">
        <v>36.100336489899995</v>
      </c>
      <c r="AK14" s="12">
        <v>281.612351123</v>
      </c>
      <c r="AL14" s="14"/>
    </row>
    <row r="15" spans="1:100" ht="14.25">
      <c r="A15" s="5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100" ht="14.25">
      <c r="A16" s="5" t="s">
        <v>39</v>
      </c>
      <c r="B16" s="4">
        <v>394.40840076849997</v>
      </c>
      <c r="C16" s="4">
        <v>39.476454825899999</v>
      </c>
      <c r="D16" s="4">
        <v>21.6232238425</v>
      </c>
      <c r="E16" s="4">
        <v>11.2970438283</v>
      </c>
      <c r="F16" s="4">
        <v>7.0581305472000002</v>
      </c>
      <c r="G16" s="4">
        <v>26.368378863699999</v>
      </c>
      <c r="H16" s="4">
        <v>12.959893059200001</v>
      </c>
      <c r="I16" s="4">
        <v>12.590056239100001</v>
      </c>
      <c r="J16" s="4">
        <v>413.30655812809999</v>
      </c>
      <c r="K16" s="4">
        <v>179.29450951319998</v>
      </c>
      <c r="L16" s="4">
        <v>84.199198580499996</v>
      </c>
      <c r="M16" s="4">
        <v>33.287846123899996</v>
      </c>
      <c r="N16" s="4">
        <v>30.484151455199999</v>
      </c>
      <c r="O16" s="4">
        <v>10.755094062000001</v>
      </c>
      <c r="P16" s="4">
        <v>69.281616382799982</v>
      </c>
      <c r="Q16" s="4">
        <v>49.840407577500002</v>
      </c>
      <c r="R16" s="4">
        <v>19.650075286900002</v>
      </c>
      <c r="S16" s="4">
        <v>17.924168782999999</v>
      </c>
      <c r="T16" s="4">
        <v>179.9819456621</v>
      </c>
      <c r="U16" s="4">
        <v>13.297508560699999</v>
      </c>
      <c r="V16" s="4">
        <v>8.3845811876000003</v>
      </c>
      <c r="W16" s="4">
        <v>42.673074825800001</v>
      </c>
      <c r="X16" s="4">
        <v>35.047215002199998</v>
      </c>
      <c r="Y16" s="4">
        <v>1.3634644871999999</v>
      </c>
      <c r="Z16" s="4">
        <v>5.8051144304999998</v>
      </c>
      <c r="AA16" s="4">
        <v>3.1446444300000001E-2</v>
      </c>
      <c r="AB16" s="4">
        <v>17.387996388000001</v>
      </c>
      <c r="AC16" s="4">
        <v>3.7096276750999997</v>
      </c>
      <c r="AD16" s="4">
        <v>0.31540687000000001</v>
      </c>
      <c r="AE16" s="4">
        <v>0.43199590810000005</v>
      </c>
      <c r="AF16" s="4">
        <v>5.2284238226999999</v>
      </c>
      <c r="AG16" s="4">
        <v>21.2726683966</v>
      </c>
      <c r="AH16" s="4">
        <v>32.566177638699997</v>
      </c>
      <c r="AI16" s="4">
        <v>42.323502297800005</v>
      </c>
      <c r="AJ16" s="4">
        <v>34.0884755043</v>
      </c>
      <c r="AK16" s="4">
        <v>193.8010519572</v>
      </c>
    </row>
    <row r="17" spans="1:38" ht="14.25">
      <c r="A17" s="6" t="s">
        <v>40</v>
      </c>
      <c r="B17" s="4">
        <v>339.78772499000002</v>
      </c>
      <c r="C17" s="4">
        <v>32.701645771399996</v>
      </c>
      <c r="D17" s="4">
        <v>19.035245709400002</v>
      </c>
      <c r="E17" s="4">
        <v>9.5642592526999994</v>
      </c>
      <c r="F17" s="4">
        <v>6.2189986920000004</v>
      </c>
      <c r="G17" s="4">
        <v>15.451465062299997</v>
      </c>
      <c r="H17" s="4">
        <v>9.9128803438999995</v>
      </c>
      <c r="I17" s="4">
        <v>7.5404844800999999</v>
      </c>
      <c r="J17" s="4">
        <v>311.54337333069998</v>
      </c>
      <c r="K17" s="4">
        <v>157.66836808790001</v>
      </c>
      <c r="L17" s="4">
        <v>49.643612158999993</v>
      </c>
      <c r="M17" s="4">
        <v>29.8245880236</v>
      </c>
      <c r="N17" s="4">
        <v>24.1023365689</v>
      </c>
      <c r="O17" s="4">
        <v>9.2320991771000003</v>
      </c>
      <c r="P17" s="4">
        <v>63.216996820300004</v>
      </c>
      <c r="Q17" s="4">
        <v>45.833990926700004</v>
      </c>
      <c r="R17" s="4">
        <v>16.050228150199999</v>
      </c>
      <c r="S17" s="4">
        <v>15.8809434008</v>
      </c>
      <c r="T17" s="4">
        <v>134.44153299069998</v>
      </c>
      <c r="U17" s="4">
        <v>11.7984370294</v>
      </c>
      <c r="V17" s="4">
        <v>5.9065334017999991</v>
      </c>
      <c r="W17" s="4">
        <v>38.957680634100001</v>
      </c>
      <c r="X17" s="4">
        <v>27.7474418525</v>
      </c>
      <c r="Y17" s="4">
        <v>0.61649193850000006</v>
      </c>
      <c r="Z17" s="4">
        <v>4.0124787899000003</v>
      </c>
      <c r="AA17" s="4">
        <v>1.5912902900000001E-2</v>
      </c>
      <c r="AB17" s="4">
        <v>14.7019572511</v>
      </c>
      <c r="AC17" s="4">
        <v>3.0969088824000002</v>
      </c>
      <c r="AD17" s="4">
        <v>0.20584899329999998</v>
      </c>
      <c r="AE17" s="4">
        <v>0.2109237571</v>
      </c>
      <c r="AF17" s="4">
        <v>4.4423755063000003</v>
      </c>
      <c r="AG17" s="4">
        <v>18.513583734499999</v>
      </c>
      <c r="AH17" s="4">
        <v>27.606607949000001</v>
      </c>
      <c r="AI17" s="4">
        <v>39.206879879299997</v>
      </c>
      <c r="AJ17" s="4">
        <v>29.995656463200003</v>
      </c>
      <c r="AK17" s="4">
        <v>161.52327681520001</v>
      </c>
    </row>
    <row r="18" spans="1:38" ht="14.25">
      <c r="A18" s="6" t="s">
        <v>41</v>
      </c>
      <c r="B18" s="4">
        <v>45.170097913699998</v>
      </c>
      <c r="C18" s="4">
        <v>4.9941513006999996</v>
      </c>
      <c r="D18" s="4">
        <v>2.0382591103999999</v>
      </c>
      <c r="E18" s="4">
        <v>1.2706826263</v>
      </c>
      <c r="F18" s="4">
        <v>0.81308963499999998</v>
      </c>
      <c r="G18" s="4">
        <v>3.8046034151999999</v>
      </c>
      <c r="H18" s="4">
        <v>2.1692245059999999</v>
      </c>
      <c r="I18" s="4">
        <v>1.3496390969000001</v>
      </c>
      <c r="J18" s="4">
        <v>81.622334031299999</v>
      </c>
      <c r="K18" s="4">
        <v>14.9845345334</v>
      </c>
      <c r="L18" s="4">
        <v>19.278192843199999</v>
      </c>
      <c r="M18" s="4">
        <v>1.9967927672999999</v>
      </c>
      <c r="N18" s="4">
        <v>2.1223126538999999</v>
      </c>
      <c r="O18" s="4">
        <v>1.1779210376</v>
      </c>
      <c r="P18" s="4">
        <v>4.6842917935999999</v>
      </c>
      <c r="Q18" s="4">
        <v>2.4091919387999998</v>
      </c>
      <c r="R18" s="4">
        <v>3.0735059706999999</v>
      </c>
      <c r="S18" s="4">
        <v>1.8658372115999999</v>
      </c>
      <c r="T18" s="4">
        <v>37.491127855499997</v>
      </c>
      <c r="U18" s="4">
        <v>0.95377019799999996</v>
      </c>
      <c r="V18" s="4">
        <v>1.8815538747999998</v>
      </c>
      <c r="W18" s="4">
        <v>2.3968397499999998</v>
      </c>
      <c r="X18" s="4">
        <v>5.1801376104000001</v>
      </c>
      <c r="Y18" s="4">
        <v>0.48689197299999998</v>
      </c>
      <c r="Z18" s="4">
        <v>1.2742093031999999</v>
      </c>
      <c r="AA18" s="4">
        <v>1.25032663E-2</v>
      </c>
      <c r="AB18" s="4">
        <v>2.3196459075</v>
      </c>
      <c r="AC18" s="4">
        <v>0.43606606090000005</v>
      </c>
      <c r="AD18" s="4">
        <v>6.5783481800000002E-2</v>
      </c>
      <c r="AE18" s="4">
        <v>0.16541146109999999</v>
      </c>
      <c r="AF18" s="4">
        <v>0.70107266609999996</v>
      </c>
      <c r="AG18" s="4">
        <v>2.2633461620999999</v>
      </c>
      <c r="AH18" s="4">
        <v>3.3040220399</v>
      </c>
      <c r="AI18" s="4">
        <v>2.2774542474000001</v>
      </c>
      <c r="AJ18" s="4">
        <v>2.9128654536999998</v>
      </c>
      <c r="AK18" s="4">
        <v>27.689483614299998</v>
      </c>
    </row>
    <row r="19" spans="1:38" ht="14.25">
      <c r="A19" s="6" t="s">
        <v>42</v>
      </c>
      <c r="B19" s="4">
        <v>9.4505778647999996</v>
      </c>
      <c r="C19" s="4">
        <v>1.7806577538000004</v>
      </c>
      <c r="D19" s="4">
        <v>0.54971902269999995</v>
      </c>
      <c r="E19" s="4">
        <v>0.46210194929999998</v>
      </c>
      <c r="F19" s="4">
        <v>2.6042220200000001E-2</v>
      </c>
      <c r="G19" s="4">
        <v>7.1123103861999999</v>
      </c>
      <c r="H19" s="4">
        <v>0.87778820930000012</v>
      </c>
      <c r="I19" s="4">
        <v>3.6999326620999997</v>
      </c>
      <c r="J19" s="4">
        <v>20.140850766099998</v>
      </c>
      <c r="K19" s="4">
        <v>6.6416068919000004</v>
      </c>
      <c r="L19" s="4">
        <v>15.2773935783</v>
      </c>
      <c r="M19" s="4">
        <v>1.4664653330000001</v>
      </c>
      <c r="N19" s="4">
        <v>4.2595022324</v>
      </c>
      <c r="O19" s="4">
        <v>0.34507384730000007</v>
      </c>
      <c r="P19" s="4">
        <v>1.3803277689000002</v>
      </c>
      <c r="Q19" s="4">
        <v>1.5972247119999998</v>
      </c>
      <c r="R19" s="4">
        <v>0.52634116599999992</v>
      </c>
      <c r="S19" s="4">
        <v>0.17738817060000003</v>
      </c>
      <c r="T19" s="4">
        <v>8.0492848158999983</v>
      </c>
      <c r="U19" s="4">
        <v>0.54530133329999997</v>
      </c>
      <c r="V19" s="4">
        <v>0.59649391100000004</v>
      </c>
      <c r="W19" s="4">
        <v>1.3185544416999999</v>
      </c>
      <c r="X19" s="4">
        <v>2.1196355392999999</v>
      </c>
      <c r="Y19" s="4">
        <v>0.26008057569999998</v>
      </c>
      <c r="Z19" s="4">
        <v>0.51842633739999999</v>
      </c>
      <c r="AA19" s="4">
        <v>3.0302751000000003E-3</v>
      </c>
      <c r="AB19" s="4">
        <v>0.36639322939999996</v>
      </c>
      <c r="AC19" s="4">
        <v>0.17665273179999999</v>
      </c>
      <c r="AD19" s="4">
        <v>4.3774394899999999E-2</v>
      </c>
      <c r="AE19" s="4">
        <v>5.5660689900000004E-2</v>
      </c>
      <c r="AF19" s="4">
        <v>8.4975650299999997E-2</v>
      </c>
      <c r="AG19" s="4">
        <v>0.49573850000000003</v>
      </c>
      <c r="AH19" s="4">
        <v>1.6555476497999999</v>
      </c>
      <c r="AI19" s="4">
        <v>0.83916817109999997</v>
      </c>
      <c r="AJ19" s="4">
        <v>1.1799535874</v>
      </c>
      <c r="AK19" s="4">
        <v>4.5882915277</v>
      </c>
    </row>
    <row r="20" spans="1:38" ht="14.25">
      <c r="A20" s="5" t="s">
        <v>43</v>
      </c>
      <c r="B20" s="4">
        <v>155.10354713709998</v>
      </c>
      <c r="C20" s="4">
        <v>7.5396687866999992</v>
      </c>
      <c r="D20" s="4">
        <v>2.0336198453000001</v>
      </c>
      <c r="E20" s="4">
        <v>2.9592139152999999</v>
      </c>
      <c r="F20" s="4">
        <v>0.18184195610000001</v>
      </c>
      <c r="G20" s="4">
        <v>3.4129415717000002</v>
      </c>
      <c r="H20" s="4">
        <v>0.54869097159999991</v>
      </c>
      <c r="I20" s="4">
        <v>1.0064071245999999</v>
      </c>
      <c r="J20" s="4">
        <v>374.53651801820001</v>
      </c>
      <c r="K20" s="4">
        <v>22.027966952800003</v>
      </c>
      <c r="L20" s="4">
        <v>14.459205058199998</v>
      </c>
      <c r="M20" s="4">
        <v>1.8483529433000001</v>
      </c>
      <c r="N20" s="4">
        <v>8.3530468904999999</v>
      </c>
      <c r="O20" s="4">
        <v>5.5860999666</v>
      </c>
      <c r="P20" s="4">
        <v>21.507968994099997</v>
      </c>
      <c r="Q20" s="4">
        <v>3.4230817241000002</v>
      </c>
      <c r="R20" s="4">
        <v>7.9247261044000004</v>
      </c>
      <c r="S20" s="4">
        <v>3.8920009995</v>
      </c>
      <c r="T20" s="4">
        <v>41.684250081800002</v>
      </c>
      <c r="U20" s="4">
        <v>1.4690647438</v>
      </c>
      <c r="V20" s="4">
        <v>0.2138261618</v>
      </c>
      <c r="W20" s="4">
        <v>17.51790737</v>
      </c>
      <c r="X20" s="4">
        <v>8.9693180375000008</v>
      </c>
      <c r="Y20" s="4">
        <v>3.1334276158999996</v>
      </c>
      <c r="Z20" s="4">
        <v>2.3545862718000001</v>
      </c>
      <c r="AA20" s="4">
        <v>8.6658306199999993E-2</v>
      </c>
      <c r="AB20" s="4">
        <v>6.1959420439999997</v>
      </c>
      <c r="AC20" s="4">
        <v>0.27781185310000001</v>
      </c>
      <c r="AD20" s="4">
        <v>1.2840515E-3</v>
      </c>
      <c r="AE20" s="4">
        <v>3.31780058E-2</v>
      </c>
      <c r="AF20" s="4">
        <v>0.44703835409999998</v>
      </c>
      <c r="AG20" s="4">
        <v>2.9493722030999998</v>
      </c>
      <c r="AH20" s="4">
        <v>3.0324398727999995</v>
      </c>
      <c r="AI20" s="4">
        <v>3.9711895767000001</v>
      </c>
      <c r="AJ20" s="4">
        <v>1.9533028528999998</v>
      </c>
      <c r="AK20" s="4">
        <v>87.585627077600009</v>
      </c>
    </row>
    <row r="21" spans="1:38" ht="14.25">
      <c r="A21" s="5" t="s">
        <v>44</v>
      </c>
      <c r="B21" s="4">
        <v>31.6273204331</v>
      </c>
      <c r="C21" s="4">
        <v>3.9567948799999999</v>
      </c>
      <c r="D21" s="4">
        <v>0.47432010460000001</v>
      </c>
      <c r="E21" s="4">
        <v>0.61251391529999999</v>
      </c>
      <c r="F21" s="4">
        <v>3.5032208400000001E-2</v>
      </c>
      <c r="G21" s="4">
        <v>3.0867045725</v>
      </c>
      <c r="H21" s="4">
        <v>0.54345035350000004</v>
      </c>
      <c r="I21" s="4">
        <v>0.98615375220000001</v>
      </c>
      <c r="J21" s="4">
        <v>75.45159622109999</v>
      </c>
      <c r="K21" s="4">
        <v>13.545238623800001</v>
      </c>
      <c r="L21" s="4">
        <v>10.6500106491</v>
      </c>
      <c r="M21" s="4">
        <v>0.84686065769999996</v>
      </c>
      <c r="N21" s="4">
        <v>1.8613454582</v>
      </c>
      <c r="O21" s="4">
        <v>4.8282769526999996</v>
      </c>
      <c r="P21" s="4">
        <v>17.024419439399999</v>
      </c>
      <c r="Q21" s="4">
        <v>1.2399841867000001</v>
      </c>
      <c r="R21" s="4">
        <v>2.4576065662</v>
      </c>
      <c r="S21" s="4">
        <v>0.81335335599999992</v>
      </c>
      <c r="T21" s="4">
        <v>22.540446975899997</v>
      </c>
      <c r="U21" s="4">
        <v>0.40862084130000004</v>
      </c>
      <c r="V21" s="4">
        <v>0.1312728618</v>
      </c>
      <c r="W21" s="4">
        <v>7.4171384009999999</v>
      </c>
      <c r="X21" s="4">
        <v>5.5316650871000004</v>
      </c>
      <c r="Y21" s="4">
        <v>0.21042763489999999</v>
      </c>
      <c r="Z21" s="4">
        <v>2.1999399008</v>
      </c>
      <c r="AA21" s="4">
        <v>4.45510062E-2</v>
      </c>
      <c r="AB21" s="4">
        <v>0.2150701729</v>
      </c>
      <c r="AC21" s="4">
        <v>3.0764451000000002E-3</v>
      </c>
      <c r="AD21" s="4">
        <v>0</v>
      </c>
      <c r="AE21" s="4">
        <v>2.3914014999999998E-3</v>
      </c>
      <c r="AF21" s="4">
        <v>0.20061106149999999</v>
      </c>
      <c r="AG21" s="4">
        <v>2.6733907384999998</v>
      </c>
      <c r="AH21" s="4">
        <v>1.6466899100999999</v>
      </c>
      <c r="AI21" s="4">
        <v>1.9167056486</v>
      </c>
      <c r="AJ21" s="4">
        <v>1.5191811903000001</v>
      </c>
      <c r="AK21" s="4">
        <v>23.2635593302</v>
      </c>
    </row>
    <row r="22" spans="1:38" ht="14.25">
      <c r="A22" s="5" t="s">
        <v>45</v>
      </c>
      <c r="B22" s="4">
        <v>119.29822358129999</v>
      </c>
      <c r="C22" s="4">
        <v>0.45410925020000004</v>
      </c>
      <c r="D22" s="4">
        <v>1.02711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293.03200602570001</v>
      </c>
      <c r="K22" s="4">
        <v>2.4878455112999998</v>
      </c>
      <c r="L22" s="4">
        <v>0.16285070030000001</v>
      </c>
      <c r="M22" s="4">
        <v>1.0799111100000001E-2</v>
      </c>
      <c r="N22" s="4">
        <v>2.6236828777999999</v>
      </c>
      <c r="O22" s="4">
        <v>4.3528000000000002E-4</v>
      </c>
      <c r="P22" s="4">
        <v>2.8668900000000002E-4</v>
      </c>
      <c r="Q22" s="4">
        <v>0</v>
      </c>
      <c r="R22" s="4">
        <v>0.67615055739999996</v>
      </c>
      <c r="S22" s="4">
        <v>2.8865476435000001</v>
      </c>
      <c r="T22" s="4">
        <v>1.1388942446000003</v>
      </c>
      <c r="U22" s="4">
        <v>3.6172384199999998E-2</v>
      </c>
      <c r="V22" s="4">
        <v>0</v>
      </c>
      <c r="W22" s="4">
        <v>0</v>
      </c>
      <c r="X22" s="4">
        <v>3.4411008000000002E-3</v>
      </c>
      <c r="Y22" s="4">
        <v>0.77863199999999999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1.44502751E-2</v>
      </c>
      <c r="AG22" s="4">
        <v>3.5183727599999999E-2</v>
      </c>
      <c r="AH22" s="4">
        <v>1.0719087152</v>
      </c>
      <c r="AI22" s="4">
        <v>1.7341105674999999</v>
      </c>
      <c r="AJ22" s="4">
        <v>0</v>
      </c>
      <c r="AK22" s="4">
        <v>55.473682836899997</v>
      </c>
    </row>
    <row r="23" spans="1:38" ht="14.25">
      <c r="A23" s="5" t="s">
        <v>46</v>
      </c>
      <c r="B23" s="4">
        <v>4.0771885402999999</v>
      </c>
      <c r="C23" s="4">
        <v>3.1251032308999998</v>
      </c>
      <c r="D23" s="4">
        <v>0.53218974070000002</v>
      </c>
      <c r="E23" s="4">
        <v>2.3466999999999998</v>
      </c>
      <c r="F23" s="4">
        <v>1.3865560000000001E-2</v>
      </c>
      <c r="G23" s="4">
        <v>0.32623699919999999</v>
      </c>
      <c r="H23" s="4">
        <v>5.2406181000000003E-3</v>
      </c>
      <c r="I23" s="4">
        <v>1.5829579999999999E-2</v>
      </c>
      <c r="J23" s="4">
        <v>5.9251574345000009</v>
      </c>
      <c r="K23" s="4">
        <v>5.9833213227000002</v>
      </c>
      <c r="L23" s="4">
        <v>3.6418480752</v>
      </c>
      <c r="M23" s="4">
        <v>0.99069317450000005</v>
      </c>
      <c r="N23" s="4">
        <v>3.8680185544999999</v>
      </c>
      <c r="O23" s="4">
        <v>0.75738773390000003</v>
      </c>
      <c r="P23" s="4">
        <v>4.4817628656999995</v>
      </c>
      <c r="Q23" s="4">
        <v>2.1830975374000001</v>
      </c>
      <c r="R23" s="4">
        <v>4.7909689807999998</v>
      </c>
      <c r="S23" s="4">
        <v>0.19209999999999999</v>
      </c>
      <c r="T23" s="4">
        <v>17.428198583099999</v>
      </c>
      <c r="U23" s="4">
        <v>1.0212422691</v>
      </c>
      <c r="V23" s="4">
        <v>8.2553299999999996E-2</v>
      </c>
      <c r="W23" s="4">
        <v>10.100768968999999</v>
      </c>
      <c r="X23" s="4">
        <v>3.4256874777999995</v>
      </c>
      <c r="Y23" s="4">
        <v>2.1443679809999998</v>
      </c>
      <c r="Z23" s="4">
        <v>0.154646371</v>
      </c>
      <c r="AA23" s="4">
        <v>4.21073E-2</v>
      </c>
      <c r="AB23" s="4">
        <v>5.9753718711000001</v>
      </c>
      <c r="AC23" s="4">
        <v>0.27473540800000001</v>
      </c>
      <c r="AD23" s="4">
        <v>1.2840515E-3</v>
      </c>
      <c r="AE23" s="4">
        <v>3.0786604300000003E-2</v>
      </c>
      <c r="AF23" s="4">
        <v>0.22941601920000002</v>
      </c>
      <c r="AG23" s="4">
        <v>7.2751379500000005E-2</v>
      </c>
      <c r="AH23" s="4">
        <v>0.31384124749999998</v>
      </c>
      <c r="AI23" s="4">
        <v>0.32037336059999999</v>
      </c>
      <c r="AJ23" s="4">
        <v>0.4142283611</v>
      </c>
      <c r="AK23" s="4">
        <v>8.8482642032000012</v>
      </c>
    </row>
    <row r="24" spans="1:38" ht="14.25">
      <c r="A24" s="2" t="s">
        <v>48</v>
      </c>
      <c r="B24" s="12">
        <v>-211.86089816640001</v>
      </c>
      <c r="C24" s="12">
        <v>-2.7651631705000002</v>
      </c>
      <c r="D24" s="12">
        <v>-0.71829801519999992</v>
      </c>
      <c r="E24" s="12">
        <v>7.3772099330999996</v>
      </c>
      <c r="F24" s="12">
        <v>0.78467119150000009</v>
      </c>
      <c r="G24" s="12">
        <v>-14.710818496400002</v>
      </c>
      <c r="H24" s="12">
        <v>-9.9094990976999995</v>
      </c>
      <c r="I24" s="12">
        <v>-10.5063704701</v>
      </c>
      <c r="J24" s="12">
        <v>-75.905299544299893</v>
      </c>
      <c r="K24" s="12">
        <v>129.38740992370001</v>
      </c>
      <c r="L24" s="12">
        <v>128.2319912138</v>
      </c>
      <c r="M24" s="12">
        <v>3.4645142806</v>
      </c>
      <c r="N24" s="12">
        <v>25.686369497899996</v>
      </c>
      <c r="O24" s="12">
        <v>1.941558272</v>
      </c>
      <c r="P24" s="12">
        <v>-9.7426058748000006</v>
      </c>
      <c r="Q24" s="12">
        <v>7.4156297738000001</v>
      </c>
      <c r="R24" s="12">
        <v>5.9036797177000002</v>
      </c>
      <c r="S24" s="12">
        <v>1.8386709934999999</v>
      </c>
      <c r="T24" s="12">
        <v>112.25651963419998</v>
      </c>
      <c r="U24" s="12">
        <v>-1.4748434063999998</v>
      </c>
      <c r="V24" s="12">
        <v>-6.3525721019000008</v>
      </c>
      <c r="W24" s="12">
        <v>-9.4369801805999902</v>
      </c>
      <c r="X24" s="12">
        <v>6.91165923059999</v>
      </c>
      <c r="Y24" s="12">
        <v>2.0567545581000002</v>
      </c>
      <c r="Z24" s="12">
        <v>0.77011467040000092</v>
      </c>
      <c r="AA24" s="12">
        <v>-8.6720826300000012E-2</v>
      </c>
      <c r="AB24" s="12">
        <v>-9.0094192200999998</v>
      </c>
      <c r="AC24" s="12">
        <v>-2.4418055786999999</v>
      </c>
      <c r="AD24" s="12">
        <v>-0.1839001737</v>
      </c>
      <c r="AE24" s="12">
        <v>0.59073356710000002</v>
      </c>
      <c r="AF24" s="12">
        <v>0.27876616260000003</v>
      </c>
      <c r="AG24" s="12">
        <v>0.76345366980000007</v>
      </c>
      <c r="AH24" s="12">
        <v>35.984910491400001</v>
      </c>
      <c r="AI24" s="12">
        <v>-5.3305068599996605E-2</v>
      </c>
      <c r="AJ24" s="12">
        <v>5.7220433515</v>
      </c>
      <c r="AK24" s="12">
        <v>-7.5807701146999706</v>
      </c>
      <c r="AL24" s="14"/>
    </row>
    <row r="25" spans="1:38" ht="14.25">
      <c r="A25" s="5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8" ht="14.25">
      <c r="A26" s="5" t="s">
        <v>39</v>
      </c>
      <c r="B26" s="4">
        <v>-246.93544681449998</v>
      </c>
      <c r="C26" s="4">
        <v>-5.5500426454999996</v>
      </c>
      <c r="D26" s="4">
        <v>-8.7872604600001125E-2</v>
      </c>
      <c r="E26" s="4">
        <v>1.9006869965000011</v>
      </c>
      <c r="F26" s="4">
        <v>-3.7787515237</v>
      </c>
      <c r="G26" s="4">
        <v>-14.368080614399998</v>
      </c>
      <c r="H26" s="4">
        <v>-9.6149397504000014</v>
      </c>
      <c r="I26" s="4">
        <v>-9.7331829985000002</v>
      </c>
      <c r="J26" s="4">
        <v>-186.75982749850002</v>
      </c>
      <c r="K26" s="4">
        <v>119.61581405699999</v>
      </c>
      <c r="L26" s="4">
        <v>105.4627122254</v>
      </c>
      <c r="M26" s="4">
        <v>-0.82286737939999455</v>
      </c>
      <c r="N26" s="4">
        <v>20.557714321899994</v>
      </c>
      <c r="O26" s="4">
        <v>5.362029227499999</v>
      </c>
      <c r="P26" s="4">
        <v>0.27289507670002422</v>
      </c>
      <c r="Q26" s="4">
        <v>6.250860013199997</v>
      </c>
      <c r="R26" s="4">
        <v>4.1791459005999982</v>
      </c>
      <c r="S26" s="4">
        <v>1.2566490270999999</v>
      </c>
      <c r="T26" s="4">
        <v>77.334424205299996</v>
      </c>
      <c r="U26" s="4">
        <v>-1.6089158448000003</v>
      </c>
      <c r="V26" s="4">
        <v>-6.6258622542000003</v>
      </c>
      <c r="W26" s="4">
        <v>-1.8287291450999987</v>
      </c>
      <c r="X26" s="4">
        <v>12.103399555900005</v>
      </c>
      <c r="Y26" s="4">
        <v>1.6421070523999997</v>
      </c>
      <c r="Z26" s="4">
        <v>1.6269556363</v>
      </c>
      <c r="AA26" s="4">
        <v>-1.2296187100000001E-2</v>
      </c>
      <c r="AB26" s="4">
        <v>-6.110018031600001</v>
      </c>
      <c r="AC26" s="4">
        <v>-2.2056652371999999</v>
      </c>
      <c r="AD26" s="4">
        <v>-0.18398917320000002</v>
      </c>
      <c r="AE26" s="4">
        <v>0.45416979699999999</v>
      </c>
      <c r="AF26" s="4">
        <v>-0.68068224229999963</v>
      </c>
      <c r="AG26" s="4">
        <v>-1.3879010557000022</v>
      </c>
      <c r="AH26" s="4">
        <v>33.034311240799994</v>
      </c>
      <c r="AI26" s="4">
        <v>-2.3087215994000019</v>
      </c>
      <c r="AJ26" s="4">
        <v>3.7079886279000007</v>
      </c>
      <c r="AK26" s="4">
        <v>5.5606850359999953</v>
      </c>
    </row>
    <row r="27" spans="1:38" ht="14.25">
      <c r="A27" s="6" t="s">
        <v>40</v>
      </c>
      <c r="B27" s="4">
        <v>-230.14834835250002</v>
      </c>
      <c r="C27" s="4">
        <v>-3.6525044614999977</v>
      </c>
      <c r="D27" s="4">
        <v>1.5428366213999993</v>
      </c>
      <c r="E27" s="4">
        <v>3.332856639600001</v>
      </c>
      <c r="F27" s="4">
        <v>-3.2807767923000002</v>
      </c>
      <c r="G27" s="4">
        <v>-4.3940785585999986</v>
      </c>
      <c r="H27" s="4">
        <v>-7.4780271530999993</v>
      </c>
      <c r="I27" s="4">
        <v>-5.0218901888000005</v>
      </c>
      <c r="J27" s="4">
        <v>-138.75411486909999</v>
      </c>
      <c r="K27" s="4">
        <v>129.44480162480002</v>
      </c>
      <c r="L27" s="4">
        <v>133.38396238659999</v>
      </c>
      <c r="M27" s="4">
        <v>1.8075631066</v>
      </c>
      <c r="N27" s="4">
        <v>25.772827894699994</v>
      </c>
      <c r="O27" s="4">
        <v>6.2217928976000003</v>
      </c>
      <c r="P27" s="4">
        <v>3.2239543508000068</v>
      </c>
      <c r="Q27" s="4">
        <v>9.1640654023999915</v>
      </c>
      <c r="R27" s="4">
        <v>6.3059654057000039</v>
      </c>
      <c r="S27" s="4">
        <v>2.2369960920000018</v>
      </c>
      <c r="T27" s="4">
        <v>104.75803520949998</v>
      </c>
      <c r="U27" s="4">
        <v>-0.54583021150000022</v>
      </c>
      <c r="V27" s="4">
        <v>-4.7417874281999985</v>
      </c>
      <c r="W27" s="4">
        <v>0.10379470069999996</v>
      </c>
      <c r="X27" s="4">
        <v>15.531018444599997</v>
      </c>
      <c r="Y27" s="4">
        <v>2.3029484156000004</v>
      </c>
      <c r="Z27" s="4">
        <v>3.0509284991999994</v>
      </c>
      <c r="AA27" s="4">
        <v>-1.8542521999999999E-3</v>
      </c>
      <c r="AB27" s="4">
        <v>-4.7303551569</v>
      </c>
      <c r="AC27" s="4">
        <v>-1.7689504562</v>
      </c>
      <c r="AD27" s="4">
        <v>-8.273526719999999E-2</v>
      </c>
      <c r="AE27" s="4">
        <v>0.62279276839999997</v>
      </c>
      <c r="AF27" s="4">
        <v>-0.42064931510000036</v>
      </c>
      <c r="AG27" s="4">
        <v>-0.74701001829999925</v>
      </c>
      <c r="AH27" s="4">
        <v>35.8149950245</v>
      </c>
      <c r="AI27" s="4">
        <v>-2.0644377096999946</v>
      </c>
      <c r="AJ27" s="4">
        <v>4.4796376931999937</v>
      </c>
      <c r="AK27" s="4">
        <v>15.887320774500012</v>
      </c>
    </row>
    <row r="28" spans="1:38" ht="14.25">
      <c r="A28" s="6" t="s">
        <v>41</v>
      </c>
      <c r="B28" s="4">
        <v>-15.013529197799997</v>
      </c>
      <c r="C28" s="4">
        <v>-1.5359005979</v>
      </c>
      <c r="D28" s="4">
        <v>-1.5179758157999999</v>
      </c>
      <c r="E28" s="4">
        <v>-1.1128831369999999</v>
      </c>
      <c r="F28" s="4">
        <v>-0.67608548629999998</v>
      </c>
      <c r="G28" s="4">
        <v>-3.1978307918999995</v>
      </c>
      <c r="H28" s="4">
        <v>-1.9934699911</v>
      </c>
      <c r="I28" s="4">
        <v>-1.1908511628</v>
      </c>
      <c r="J28" s="4">
        <v>-34.887475589800005</v>
      </c>
      <c r="K28" s="4">
        <v>-5.9170896225999989</v>
      </c>
      <c r="L28" s="4">
        <v>-16.1066226019</v>
      </c>
      <c r="M28" s="4">
        <v>-1.4067510400000001</v>
      </c>
      <c r="N28" s="4">
        <v>-1.5205790620999999</v>
      </c>
      <c r="O28" s="4">
        <v>-0.72034587240000003</v>
      </c>
      <c r="P28" s="4">
        <v>-2.4723881867999999</v>
      </c>
      <c r="Q28" s="4">
        <v>-1.8495110015999998</v>
      </c>
      <c r="R28" s="4">
        <v>-2.1944422877999998</v>
      </c>
      <c r="S28" s="4">
        <v>-1.4276548676999998</v>
      </c>
      <c r="T28" s="4">
        <v>-23.535890679699996</v>
      </c>
      <c r="U28" s="4">
        <v>-0.66083485609999992</v>
      </c>
      <c r="V28" s="4">
        <v>-1.3227148805999998</v>
      </c>
      <c r="W28" s="4">
        <v>-0.87584323659999974</v>
      </c>
      <c r="X28" s="4">
        <v>-1.7205486059999999</v>
      </c>
      <c r="Y28" s="4">
        <v>-0.4399345408</v>
      </c>
      <c r="Z28" s="4">
        <v>-0.98577962009999998</v>
      </c>
      <c r="AA28" s="4">
        <v>-8.3244688999999997E-3</v>
      </c>
      <c r="AB28" s="4">
        <v>-1.2954555719</v>
      </c>
      <c r="AC28" s="4">
        <v>-0.35881364850000008</v>
      </c>
      <c r="AD28" s="4">
        <v>-6.4290601900000008E-2</v>
      </c>
      <c r="AE28" s="4">
        <v>-0.13040698169999998</v>
      </c>
      <c r="AF28" s="4">
        <v>-0.28404491759999995</v>
      </c>
      <c r="AG28" s="4">
        <v>-0.53723458110000011</v>
      </c>
      <c r="AH28" s="4">
        <v>-1.4302643445000001</v>
      </c>
      <c r="AI28" s="4">
        <v>0.28622565130000011</v>
      </c>
      <c r="AJ28" s="4">
        <v>-7.4265561599999863E-2</v>
      </c>
      <c r="AK28" s="4">
        <v>-9.9340205268999995</v>
      </c>
    </row>
    <row r="29" spans="1:38" ht="14.25">
      <c r="A29" s="6" t="s">
        <v>42</v>
      </c>
      <c r="B29" s="4">
        <v>-1.7735692641999989</v>
      </c>
      <c r="C29" s="4">
        <v>-0.36163758610000052</v>
      </c>
      <c r="D29" s="4">
        <v>-0.11273341019999994</v>
      </c>
      <c r="E29" s="4">
        <v>-0.31928650609999998</v>
      </c>
      <c r="F29" s="4">
        <v>0.17811075490000003</v>
      </c>
      <c r="G29" s="4">
        <v>-6.7761712639000002</v>
      </c>
      <c r="H29" s="4">
        <v>-0.14344260620000004</v>
      </c>
      <c r="I29" s="4">
        <v>-3.5204416468999997</v>
      </c>
      <c r="J29" s="4">
        <v>-13.118237039599999</v>
      </c>
      <c r="K29" s="4">
        <v>-3.9118979452000002</v>
      </c>
      <c r="L29" s="4">
        <v>-11.8146275593</v>
      </c>
      <c r="M29" s="4">
        <v>-1.2236794460000002</v>
      </c>
      <c r="N29" s="4">
        <v>-3.6945345107000001</v>
      </c>
      <c r="O29" s="4">
        <v>-0.13941779770000007</v>
      </c>
      <c r="P29" s="4">
        <v>-0.47867108730000019</v>
      </c>
      <c r="Q29" s="4">
        <v>-1.0636943876</v>
      </c>
      <c r="R29" s="4">
        <v>6.7622782700000106E-2</v>
      </c>
      <c r="S29" s="4">
        <v>0.44730780279999993</v>
      </c>
      <c r="T29" s="4">
        <v>-3.8877203244999983</v>
      </c>
      <c r="U29" s="4">
        <v>-0.40225077719999996</v>
      </c>
      <c r="V29" s="4">
        <v>-0.5613599454</v>
      </c>
      <c r="W29" s="4">
        <v>-1.0566806091999998</v>
      </c>
      <c r="X29" s="4">
        <v>-1.7070702826999999</v>
      </c>
      <c r="Y29" s="4">
        <v>-0.22090682239999998</v>
      </c>
      <c r="Z29" s="4">
        <v>-0.43819324279999999</v>
      </c>
      <c r="AA29" s="4">
        <v>-2.1174660000000001E-3</v>
      </c>
      <c r="AB29" s="4">
        <v>-8.4207302799999939E-2</v>
      </c>
      <c r="AC29" s="4">
        <v>-7.7901132499999998E-2</v>
      </c>
      <c r="AD29" s="4">
        <v>-3.6963304099999997E-2</v>
      </c>
      <c r="AE29" s="4">
        <v>-3.8215989700000008E-2</v>
      </c>
      <c r="AF29" s="4">
        <v>2.4011990400000002E-2</v>
      </c>
      <c r="AG29" s="4">
        <v>-0.10365645630000003</v>
      </c>
      <c r="AH29" s="4">
        <v>-1.3504194392</v>
      </c>
      <c r="AI29" s="4">
        <v>-0.53050954100000003</v>
      </c>
      <c r="AJ29" s="4">
        <v>-0.69738350370000002</v>
      </c>
      <c r="AK29" s="4">
        <v>-0.3926152115999999</v>
      </c>
    </row>
    <row r="30" spans="1:38" ht="14.25">
      <c r="A30" s="5" t="s">
        <v>43</v>
      </c>
      <c r="B30" s="4">
        <v>35.061177007100014</v>
      </c>
      <c r="C30" s="4">
        <v>2.7574020940000006</v>
      </c>
      <c r="D30" s="4">
        <v>-0.68151914199999997</v>
      </c>
      <c r="E30" s="4">
        <v>5.5017594900999995</v>
      </c>
      <c r="F30" s="4">
        <v>4.5824882473999997</v>
      </c>
      <c r="G30" s="4">
        <v>-0.43183439830000037</v>
      </c>
      <c r="H30" s="4">
        <v>-0.34690528429999989</v>
      </c>
      <c r="I30" s="4">
        <v>-0.78326072139999992</v>
      </c>
      <c r="J30" s="4">
        <v>110.14377370569997</v>
      </c>
      <c r="K30" s="4">
        <v>9.6519467984999991</v>
      </c>
      <c r="L30" s="4">
        <v>22.269068189100004</v>
      </c>
      <c r="M30" s="4">
        <v>4.2837807640000003</v>
      </c>
      <c r="N30" s="4">
        <v>4.4637170500000014</v>
      </c>
      <c r="O30" s="4">
        <v>-3.4486281012000002</v>
      </c>
      <c r="P30" s="4">
        <v>-10.180735354999998</v>
      </c>
      <c r="Q30" s="4">
        <v>1.0208784908999995</v>
      </c>
      <c r="R30" s="4">
        <v>1.6752345125000003</v>
      </c>
      <c r="S30" s="4">
        <v>0.51396989579999941</v>
      </c>
      <c r="T30" s="4">
        <v>33.99211065850001</v>
      </c>
      <c r="U30" s="4">
        <v>8.2559177200000056E-2</v>
      </c>
      <c r="V30" s="4">
        <v>0.2736813011</v>
      </c>
      <c r="W30" s="4">
        <v>-7.6085656329999996</v>
      </c>
      <c r="X30" s="4">
        <v>-5.1905383818000015</v>
      </c>
      <c r="Y30" s="4">
        <v>0.42651353630000077</v>
      </c>
      <c r="Z30" s="4">
        <v>-0.84201560450000024</v>
      </c>
      <c r="AA30" s="4">
        <v>-7.6400458399999996E-2</v>
      </c>
      <c r="AB30" s="4">
        <v>-2.9064616775999998</v>
      </c>
      <c r="AC30" s="4">
        <v>-0.23299142119999999</v>
      </c>
      <c r="AD30" s="4">
        <v>2.7376726999999998E-3</v>
      </c>
      <c r="AE30" s="4">
        <v>0.14153596200000002</v>
      </c>
      <c r="AF30" s="4">
        <v>0.95385303649999997</v>
      </c>
      <c r="AG30" s="4">
        <v>2.1086101738000003</v>
      </c>
      <c r="AH30" s="4">
        <v>2.9122674077999999</v>
      </c>
      <c r="AI30" s="4">
        <v>2.1957030841000003</v>
      </c>
      <c r="AJ30" s="4">
        <v>1.9215384285999999</v>
      </c>
      <c r="AK30" s="4">
        <v>-14.103909038400005</v>
      </c>
    </row>
    <row r="31" spans="1:38" ht="14.25">
      <c r="A31" s="5" t="s">
        <v>44</v>
      </c>
      <c r="B31" s="4">
        <v>12.501259723300006</v>
      </c>
      <c r="C31" s="4">
        <v>5.5539943664999996</v>
      </c>
      <c r="D31" s="4">
        <v>0.2113066005</v>
      </c>
      <c r="E31" s="4">
        <v>-0.10485565990000001</v>
      </c>
      <c r="F31" s="4">
        <v>4.7292979951000005</v>
      </c>
      <c r="G31" s="4">
        <v>-0.24040596540000037</v>
      </c>
      <c r="H31" s="4">
        <v>-0.37751831430000005</v>
      </c>
      <c r="I31" s="4">
        <v>-0.77934168000000004</v>
      </c>
      <c r="J31" s="4">
        <v>56.118705292400008</v>
      </c>
      <c r="K31" s="4">
        <v>4.8451131798999985</v>
      </c>
      <c r="L31" s="4">
        <v>10.322640918500003</v>
      </c>
      <c r="M31" s="4">
        <v>0.85323153100000004</v>
      </c>
      <c r="N31" s="4">
        <v>3.9320745863999997</v>
      </c>
      <c r="O31" s="4">
        <v>-3.3222220724999998</v>
      </c>
      <c r="P31" s="4">
        <v>-12.680308421899998</v>
      </c>
      <c r="Q31" s="4">
        <v>-0.18256088830000006</v>
      </c>
      <c r="R31" s="4">
        <v>2.9259325512999999</v>
      </c>
      <c r="S31" s="4">
        <v>1.1633613736000001</v>
      </c>
      <c r="T31" s="4">
        <v>30.4376247999</v>
      </c>
      <c r="U31" s="4">
        <v>0.36233507809999993</v>
      </c>
      <c r="V31" s="4">
        <v>0.35515543160000007</v>
      </c>
      <c r="W31" s="4">
        <v>-4.2596380959999998</v>
      </c>
      <c r="X31" s="4">
        <v>-3.8951084895000005</v>
      </c>
      <c r="Y31" s="4">
        <v>-0.17195921289999999</v>
      </c>
      <c r="Z31" s="4">
        <v>-0.75854061399999995</v>
      </c>
      <c r="AA31" s="4">
        <v>-3.4293158399999996E-2</v>
      </c>
      <c r="AB31" s="4">
        <v>2.2824102120999998</v>
      </c>
      <c r="AC31" s="4">
        <v>4.1743986800000007E-2</v>
      </c>
      <c r="AD31" s="4">
        <v>1.65E-3</v>
      </c>
      <c r="AE31" s="4">
        <v>9.1046901E-2</v>
      </c>
      <c r="AF31" s="4">
        <v>-0.1854545709</v>
      </c>
      <c r="AG31" s="4">
        <v>-2.278399211</v>
      </c>
      <c r="AH31" s="4">
        <v>2.4734257379999995</v>
      </c>
      <c r="AI31" s="4">
        <v>1.6480660474000002</v>
      </c>
      <c r="AJ31" s="4">
        <v>1.1413579212999998</v>
      </c>
      <c r="AK31" s="4">
        <v>-4.8618486461000003</v>
      </c>
    </row>
    <row r="32" spans="1:38" ht="14.25">
      <c r="A32" s="5" t="s">
        <v>45</v>
      </c>
      <c r="B32" s="4">
        <v>14.705902038200009</v>
      </c>
      <c r="C32" s="4">
        <v>0.20414750799999992</v>
      </c>
      <c r="D32" s="4">
        <v>-1.02711</v>
      </c>
      <c r="E32" s="4">
        <v>1.1039371099999999</v>
      </c>
      <c r="F32" s="4">
        <v>0</v>
      </c>
      <c r="G32" s="4">
        <v>5.075609999999998E-4</v>
      </c>
      <c r="H32" s="4">
        <v>0</v>
      </c>
      <c r="I32" s="4">
        <v>0</v>
      </c>
      <c r="J32" s="4">
        <v>55.278107316600028</v>
      </c>
      <c r="K32" s="4">
        <v>-1.1851991459999998</v>
      </c>
      <c r="L32" s="4">
        <v>12.0647092682</v>
      </c>
      <c r="M32" s="4">
        <v>2.0514529554000003</v>
      </c>
      <c r="N32" s="4">
        <v>2.6323720217000006</v>
      </c>
      <c r="O32" s="4">
        <v>3.8203369999999993E-2</v>
      </c>
      <c r="P32" s="4">
        <v>0.69084805419999995</v>
      </c>
      <c r="Q32" s="4">
        <v>2.9706478739</v>
      </c>
      <c r="R32" s="4">
        <v>-0.59069567629999997</v>
      </c>
      <c r="S32" s="4">
        <v>-0.67661564700000021</v>
      </c>
      <c r="T32" s="4">
        <v>0.67251016980000022</v>
      </c>
      <c r="U32" s="4">
        <v>0.14697844170000002</v>
      </c>
      <c r="V32" s="4">
        <v>4.2122999999999998E-4</v>
      </c>
      <c r="W32" s="4">
        <v>0.25406454789999999</v>
      </c>
      <c r="X32" s="4">
        <v>9.7602315000000009E-3</v>
      </c>
      <c r="Y32" s="4">
        <v>-0.5271450245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-1.44502751E-2</v>
      </c>
      <c r="AG32" s="4">
        <v>-2.7692417599999998E-2</v>
      </c>
      <c r="AH32" s="4">
        <v>0.24000354870000007</v>
      </c>
      <c r="AI32" s="4">
        <v>-1.1091202211</v>
      </c>
      <c r="AJ32" s="4">
        <v>8.7365912300000001E-2</v>
      </c>
      <c r="AK32" s="4">
        <v>-25.447296599399998</v>
      </c>
    </row>
    <row r="33" spans="1:106" ht="14.25">
      <c r="A33" s="5" t="s">
        <v>46</v>
      </c>
      <c r="B33" s="4">
        <v>7.9538264165000001</v>
      </c>
      <c r="C33" s="4">
        <v>-2.9970783548999997</v>
      </c>
      <c r="D33" s="4">
        <v>0.13428425749999995</v>
      </c>
      <c r="E33" s="4">
        <v>4.502678040000001</v>
      </c>
      <c r="F33" s="4">
        <v>-1.3865560000000001E-2</v>
      </c>
      <c r="G33" s="4">
        <v>-0.19193599389999969</v>
      </c>
      <c r="H33" s="4">
        <v>3.0613030000000003E-2</v>
      </c>
      <c r="I33" s="4">
        <v>5.047510000000012E-4</v>
      </c>
      <c r="J33" s="4">
        <v>-1.1278342218000015</v>
      </c>
      <c r="K33" s="4">
        <v>5.9920396995999994</v>
      </c>
      <c r="L33" s="4">
        <v>-0.11378636400000008</v>
      </c>
      <c r="M33" s="4">
        <v>1.3790962776</v>
      </c>
      <c r="N33" s="4">
        <v>-2.1009479434</v>
      </c>
      <c r="O33" s="4">
        <v>-0.16499043469999997</v>
      </c>
      <c r="P33" s="4">
        <v>1.810225012700001</v>
      </c>
      <c r="Q33" s="4">
        <v>-1.7672084947000002</v>
      </c>
      <c r="R33" s="4">
        <v>-0.66000236250000022</v>
      </c>
      <c r="S33" s="4">
        <v>2.7224169200000037E-2</v>
      </c>
      <c r="T33" s="4">
        <v>3.4118271615999944</v>
      </c>
      <c r="U33" s="4">
        <v>-0.42911302340000002</v>
      </c>
      <c r="V33" s="4">
        <v>-8.18953605E-2</v>
      </c>
      <c r="W33" s="4">
        <v>-3.6029920848999994</v>
      </c>
      <c r="X33" s="4">
        <v>-1.2966792663999995</v>
      </c>
      <c r="Y33" s="4">
        <v>1.1256177737000006</v>
      </c>
      <c r="Z33" s="4">
        <v>-8.3860205900000012E-2</v>
      </c>
      <c r="AA33" s="4">
        <v>-4.21073E-2</v>
      </c>
      <c r="AB33" s="4">
        <v>-5.1833718897000001</v>
      </c>
      <c r="AC33" s="4">
        <v>-0.27473540800000001</v>
      </c>
      <c r="AD33" s="4">
        <v>-1.2840515E-3</v>
      </c>
      <c r="AE33" s="4">
        <v>5.0489061000000002E-2</v>
      </c>
      <c r="AF33" s="4">
        <v>1.1563188808</v>
      </c>
      <c r="AG33" s="4">
        <v>4.5827481599000004</v>
      </c>
      <c r="AH33" s="4">
        <v>0.19883812109999999</v>
      </c>
      <c r="AI33" s="4">
        <v>1.6567572577999998</v>
      </c>
      <c r="AJ33" s="4">
        <v>0.71270789650000022</v>
      </c>
      <c r="AK33" s="4">
        <v>16.1886691144</v>
      </c>
    </row>
    <row r="34" spans="1:106">
      <c r="A34" s="7" t="s">
        <v>52</v>
      </c>
    </row>
    <row r="35" spans="1:106" customFormat="1">
      <c r="A35" s="7" t="s">
        <v>57</v>
      </c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DB35" s="13"/>
    </row>
    <row r="36" spans="1:106">
      <c r="A36" s="7" t="s">
        <v>50</v>
      </c>
    </row>
  </sheetData>
  <mergeCells count="2">
    <mergeCell ref="A1:AK1"/>
    <mergeCell ref="A2:E2"/>
  </mergeCells>
  <phoneticPr fontId="2" type="noConversion"/>
  <pageMargins left="0.51181102362204722" right="0.32" top="0.74803149606299213" bottom="0.74803149606299213" header="0.31496062992125984" footer="0.31496062992125984"/>
  <pageSetup paperSize="9" scale="79" orientation="landscape" horizontalDpi="200" verticalDpi="200" r:id="rId1"/>
  <colBreaks count="1" manualBreakCount="1">
    <brk id="3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A37"/>
  <sheetViews>
    <sheetView tabSelected="1" zoomScaleSheetLayoutView="85" workbookViewId="0">
      <selection activeCell="AO13" sqref="AO13"/>
    </sheetView>
  </sheetViews>
  <sheetFormatPr defaultRowHeight="13.5"/>
  <cols>
    <col min="1" max="1" width="22.5" style="1" customWidth="1"/>
    <col min="2" max="2" width="4.875" style="1" customWidth="1"/>
    <col min="3" max="3" width="4.625" style="1" customWidth="1"/>
    <col min="4" max="4" width="4.25" style="1" customWidth="1"/>
    <col min="5" max="5" width="3.75" style="1" customWidth="1"/>
    <col min="6" max="7" width="4.125" style="1" customWidth="1"/>
    <col min="8" max="8" width="4.25" style="1" customWidth="1"/>
    <col min="9" max="9" width="3.875" style="1" customWidth="1"/>
    <col min="10" max="10" width="5" style="1" customWidth="1"/>
    <col min="11" max="11" width="4.125" style="1" customWidth="1"/>
    <col min="12" max="12" width="4" style="1" customWidth="1"/>
    <col min="13" max="13" width="3.875" style="1" customWidth="1"/>
    <col min="14" max="14" width="4.25" style="1" customWidth="1"/>
    <col min="15" max="16" width="4" style="1" customWidth="1"/>
    <col min="17" max="18" width="3.875" style="1" customWidth="1"/>
    <col min="19" max="20" width="4" style="1" customWidth="1"/>
    <col min="21" max="21" width="3.75" style="1" customWidth="1"/>
    <col min="22" max="22" width="3.875" style="1" customWidth="1"/>
    <col min="23" max="23" width="4.375" style="1" customWidth="1"/>
    <col min="24" max="26" width="4.125" style="1" customWidth="1"/>
    <col min="27" max="28" width="4.25" style="1" customWidth="1"/>
    <col min="29" max="29" width="3.875" style="1" customWidth="1"/>
    <col min="30" max="30" width="4.125" style="1" customWidth="1"/>
    <col min="31" max="31" width="4" style="1" customWidth="1"/>
    <col min="32" max="32" width="4.125" style="1" customWidth="1"/>
    <col min="33" max="33" width="4.875" style="1" customWidth="1"/>
    <col min="34" max="34" width="4.625" style="1" customWidth="1"/>
    <col min="35" max="35" width="4.25" style="1" customWidth="1"/>
    <col min="36" max="36" width="4.375" style="1" customWidth="1"/>
    <col min="37" max="37" width="7" style="1" customWidth="1"/>
    <col min="38" max="16384" width="9" style="1"/>
  </cols>
  <sheetData>
    <row r="1" spans="1:99" ht="15.75">
      <c r="A1" s="25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99" customFormat="1">
      <c r="A2" s="26" t="s">
        <v>49</v>
      </c>
      <c r="B2" s="26"/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N2" s="9"/>
      <c r="CU2" s="9"/>
    </row>
    <row r="3" spans="1:99" ht="14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</row>
    <row r="4" spans="1:99" ht="14.25">
      <c r="A4" s="2" t="s">
        <v>37</v>
      </c>
      <c r="B4" s="12">
        <v>596.34764732719998</v>
      </c>
      <c r="C4" s="12">
        <v>49.576572819900001</v>
      </c>
      <c r="D4" s="12">
        <v>29.550811043400003</v>
      </c>
      <c r="E4" s="12">
        <v>9.8995751771000009</v>
      </c>
      <c r="F4" s="12">
        <v>8.3905420866</v>
      </c>
      <c r="G4" s="12">
        <v>12.860648460799998</v>
      </c>
      <c r="H4" s="12">
        <v>3.1738073704</v>
      </c>
      <c r="I4" s="12">
        <v>4.4834845035999997</v>
      </c>
      <c r="J4" s="12">
        <v>888.72329031789991</v>
      </c>
      <c r="K4" s="12">
        <v>371.00750438069997</v>
      </c>
      <c r="L4" s="12">
        <v>253.09350975829997</v>
      </c>
      <c r="M4" s="12">
        <v>39.985620863400001</v>
      </c>
      <c r="N4" s="12">
        <v>63.986785924799996</v>
      </c>
      <c r="O4" s="12">
        <v>23.275892650300001</v>
      </c>
      <c r="P4" s="12">
        <v>119.69999893439999</v>
      </c>
      <c r="Q4" s="12">
        <v>25.9539870079</v>
      </c>
      <c r="R4" s="12">
        <v>34.797819133099999</v>
      </c>
      <c r="S4" s="12">
        <v>25.708599591999999</v>
      </c>
      <c r="T4" s="12">
        <v>334.06318959829997</v>
      </c>
      <c r="U4" s="12">
        <v>21.071340613699999</v>
      </c>
      <c r="V4" s="12">
        <v>3.4942061748000004</v>
      </c>
      <c r="W4" s="12">
        <v>59.198170660100004</v>
      </c>
      <c r="X4" s="12">
        <v>61.747036746000006</v>
      </c>
      <c r="Y4" s="12">
        <v>4.0586271024</v>
      </c>
      <c r="Z4" s="12">
        <v>11.1862163879</v>
      </c>
      <c r="AA4" s="12">
        <v>1.2542082499999999E-2</v>
      </c>
      <c r="AB4" s="12">
        <v>16.822836175500001</v>
      </c>
      <c r="AC4" s="12">
        <v>2.4197014945999999</v>
      </c>
      <c r="AD4" s="12">
        <v>0.149369154</v>
      </c>
      <c r="AE4" s="12">
        <v>1.0005619531999999</v>
      </c>
      <c r="AF4" s="12">
        <v>5.5072280982000006</v>
      </c>
      <c r="AG4" s="12">
        <v>22.193847011399999</v>
      </c>
      <c r="AH4" s="12">
        <v>85.245551528100009</v>
      </c>
      <c r="AI4" s="12">
        <v>47.311581682399996</v>
      </c>
      <c r="AJ4" s="12">
        <v>53.884189182200004</v>
      </c>
      <c r="AK4" s="12">
        <v>289.74958621770003</v>
      </c>
    </row>
    <row r="5" spans="1:99" ht="14.25">
      <c r="A5" s="5" t="s">
        <v>38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99" ht="14.25">
      <c r="A6" s="5" t="s">
        <v>39</v>
      </c>
      <c r="B6" s="4">
        <v>166.31108506450002</v>
      </c>
      <c r="C6" s="4">
        <v>34.466755966400001</v>
      </c>
      <c r="D6" s="4">
        <v>27.2627029746</v>
      </c>
      <c r="E6" s="4">
        <v>9.3987054240999992</v>
      </c>
      <c r="F6" s="4">
        <v>3.5176426446</v>
      </c>
      <c r="G6" s="4">
        <v>10.969945098799998</v>
      </c>
      <c r="H6" s="4">
        <v>2.9448351850000001</v>
      </c>
      <c r="I6" s="4">
        <v>3.9053791089000001</v>
      </c>
      <c r="J6" s="4">
        <v>273.69709938419999</v>
      </c>
      <c r="K6" s="4">
        <v>331.41520328849998</v>
      </c>
      <c r="L6" s="4">
        <v>223.94541617230004</v>
      </c>
      <c r="M6" s="4">
        <v>37.995466371199996</v>
      </c>
      <c r="N6" s="4">
        <v>53.418060428700009</v>
      </c>
      <c r="O6" s="4">
        <v>18.211955345499998</v>
      </c>
      <c r="P6" s="4">
        <v>96.940649386199993</v>
      </c>
      <c r="Q6" s="4">
        <v>23.620356149699997</v>
      </c>
      <c r="R6" s="4">
        <v>27.599932826900002</v>
      </c>
      <c r="S6" s="4">
        <v>23.333948791499999</v>
      </c>
      <c r="T6" s="4">
        <v>285.66920920670003</v>
      </c>
      <c r="U6" s="4">
        <v>14.871760538599998</v>
      </c>
      <c r="V6" s="4">
        <v>2.6846593339999996</v>
      </c>
      <c r="W6" s="4">
        <v>47.170910823299998</v>
      </c>
      <c r="X6" s="4">
        <v>50.870487112399999</v>
      </c>
      <c r="Y6" s="4">
        <v>3.6629874532</v>
      </c>
      <c r="Z6" s="4">
        <v>8.7805670001999996</v>
      </c>
      <c r="AA6" s="4">
        <v>1.11847241E-2</v>
      </c>
      <c r="AB6" s="4">
        <v>13.261180081900001</v>
      </c>
      <c r="AC6" s="4">
        <v>1.4861959811000001</v>
      </c>
      <c r="AD6" s="4">
        <v>9.6741705299999994E-2</v>
      </c>
      <c r="AE6" s="4">
        <v>0.95208673469999994</v>
      </c>
      <c r="AF6" s="4">
        <v>4.5691939351999995</v>
      </c>
      <c r="AG6" s="4">
        <v>21.248021365699998</v>
      </c>
      <c r="AH6" s="4">
        <v>83.194944670799998</v>
      </c>
      <c r="AI6" s="4">
        <v>45.0065060867</v>
      </c>
      <c r="AJ6" s="4">
        <v>46.708780118500002</v>
      </c>
      <c r="AK6" s="4">
        <v>221.5132408648</v>
      </c>
    </row>
    <row r="7" spans="1:99" ht="14.25">
      <c r="A7" s="6" t="s">
        <v>40</v>
      </c>
      <c r="B7" s="4">
        <v>123.3538970349</v>
      </c>
      <c r="C7" s="4">
        <v>30.427127579099999</v>
      </c>
      <c r="D7" s="4">
        <v>26.104425022899999</v>
      </c>
      <c r="E7" s="4">
        <v>8.3905271901000003</v>
      </c>
      <c r="F7" s="4">
        <v>3.2848188792999999</v>
      </c>
      <c r="G7" s="4">
        <v>9.7804718849000025</v>
      </c>
      <c r="H7" s="4">
        <v>2.5714183469999998</v>
      </c>
      <c r="I7" s="4">
        <v>2.2845138299999999</v>
      </c>
      <c r="J7" s="4">
        <v>212.974539518</v>
      </c>
      <c r="K7" s="4">
        <v>321.32630396100001</v>
      </c>
      <c r="L7" s="4">
        <v>215.11040940749999</v>
      </c>
      <c r="M7" s="4">
        <v>36.981601885399996</v>
      </c>
      <c r="N7" s="4">
        <v>51.16294558469999</v>
      </c>
      <c r="O7" s="4">
        <v>17.5930316848</v>
      </c>
      <c r="P7" s="4">
        <v>92.169293354500013</v>
      </c>
      <c r="Q7" s="4">
        <v>22.600479370999999</v>
      </c>
      <c r="R7" s="4">
        <v>25.826838412899999</v>
      </c>
      <c r="S7" s="4">
        <v>20.349100292599999</v>
      </c>
      <c r="T7" s="4">
        <v>267.23616544710001</v>
      </c>
      <c r="U7" s="4">
        <v>14.6012937338</v>
      </c>
      <c r="V7" s="4">
        <v>2.1166070171999998</v>
      </c>
      <c r="W7" s="4">
        <v>44.983656648900002</v>
      </c>
      <c r="X7" s="4">
        <v>43.074778390699997</v>
      </c>
      <c r="Y7" s="4">
        <v>3.3657080966000001</v>
      </c>
      <c r="Z7" s="4">
        <v>8.3963664984000008</v>
      </c>
      <c r="AA7" s="4">
        <v>8.3615817000000005E-3</v>
      </c>
      <c r="AB7" s="4">
        <v>12.117509586099999</v>
      </c>
      <c r="AC7" s="4">
        <v>1.1904972354000001</v>
      </c>
      <c r="AD7" s="4">
        <v>8.7310883800000003E-2</v>
      </c>
      <c r="AE7" s="4">
        <v>0.93433287909999996</v>
      </c>
      <c r="AF7" s="4">
        <v>4.3263362444000002</v>
      </c>
      <c r="AG7" s="4">
        <v>18.672167900999998</v>
      </c>
      <c r="AH7" s="4">
        <v>80.073300273400008</v>
      </c>
      <c r="AI7" s="4">
        <v>42.505856821000002</v>
      </c>
      <c r="AJ7" s="4">
        <v>42.765884862100002</v>
      </c>
      <c r="AK7" s="4">
        <v>197.37523856049998</v>
      </c>
    </row>
    <row r="8" spans="1:99" ht="14.25">
      <c r="A8" s="6" t="s">
        <v>41</v>
      </c>
      <c r="B8" s="4">
        <v>28.909197356</v>
      </c>
      <c r="C8" s="4">
        <v>3.6240268385000003</v>
      </c>
      <c r="D8" s="4">
        <v>0.75145130379999991</v>
      </c>
      <c r="E8" s="4">
        <v>0.91901631549999996</v>
      </c>
      <c r="F8" s="4">
        <v>0.187226542</v>
      </c>
      <c r="G8" s="4">
        <v>0.75343402579999985</v>
      </c>
      <c r="H8" s="4">
        <v>0.1276786664</v>
      </c>
      <c r="I8" s="4">
        <v>1.3775352193999999</v>
      </c>
      <c r="J8" s="4">
        <v>55.478480512499999</v>
      </c>
      <c r="K8" s="4">
        <v>8.3145151634999994</v>
      </c>
      <c r="L8" s="4">
        <v>7.0076001826000001</v>
      </c>
      <c r="M8" s="4">
        <v>0.83001068629999997</v>
      </c>
      <c r="N8" s="4">
        <v>0.7641281917999998</v>
      </c>
      <c r="O8" s="4">
        <v>0.35982403149999997</v>
      </c>
      <c r="P8" s="4">
        <v>2.3241593699999998</v>
      </c>
      <c r="Q8" s="4">
        <v>0.62040695299999993</v>
      </c>
      <c r="R8" s="4">
        <v>1.0793032514000001</v>
      </c>
      <c r="S8" s="4">
        <v>0.5355070502</v>
      </c>
      <c r="T8" s="4">
        <v>14.961360728099999</v>
      </c>
      <c r="U8" s="4">
        <v>0.1776051854</v>
      </c>
      <c r="V8" s="4">
        <v>0.27439056940000001</v>
      </c>
      <c r="W8" s="4">
        <v>2.0005167905000003</v>
      </c>
      <c r="X8" s="4">
        <v>7.2573277504999991</v>
      </c>
      <c r="Y8" s="4">
        <v>0.25821912479999998</v>
      </c>
      <c r="Z8" s="4">
        <v>0.18957695429999999</v>
      </c>
      <c r="AA8" s="4">
        <v>2.3688082999999997E-3</v>
      </c>
      <c r="AB8" s="4">
        <v>0.94386779529999998</v>
      </c>
      <c r="AC8" s="4">
        <v>9.7347761599999999E-2</v>
      </c>
      <c r="AD8" s="4">
        <v>3.7509666999999999E-3</v>
      </c>
      <c r="AE8" s="4">
        <v>5.2775595999999996E-3</v>
      </c>
      <c r="AF8" s="4">
        <v>0.21205377620000002</v>
      </c>
      <c r="AG8" s="4">
        <v>2.2451032376</v>
      </c>
      <c r="AH8" s="4">
        <v>2.9623482681</v>
      </c>
      <c r="AI8" s="4">
        <v>2.3259232097</v>
      </c>
      <c r="AJ8" s="4">
        <v>3.5158489638999999</v>
      </c>
      <c r="AK8" s="4">
        <v>20.1480253346</v>
      </c>
    </row>
    <row r="9" spans="1:99" ht="14.25">
      <c r="A9" s="6" t="s">
        <v>42</v>
      </c>
      <c r="B9" s="4">
        <v>14.047990673599999</v>
      </c>
      <c r="C9" s="4">
        <v>0.41560154879999994</v>
      </c>
      <c r="D9" s="4">
        <v>0.40682664790000006</v>
      </c>
      <c r="E9" s="4">
        <v>8.9161918499999993E-2</v>
      </c>
      <c r="F9" s="4">
        <v>4.5597223300000003E-2</v>
      </c>
      <c r="G9" s="4">
        <v>0.43603918809999997</v>
      </c>
      <c r="H9" s="4">
        <v>0.2457381716</v>
      </c>
      <c r="I9" s="4">
        <v>0.2433300595</v>
      </c>
      <c r="J9" s="4">
        <v>5.2440793537000001</v>
      </c>
      <c r="K9" s="4">
        <v>1.774384164</v>
      </c>
      <c r="L9" s="4">
        <v>1.8274065822000001</v>
      </c>
      <c r="M9" s="4">
        <v>0.1838537995</v>
      </c>
      <c r="N9" s="4">
        <v>1.4909866521999999</v>
      </c>
      <c r="O9" s="4">
        <v>0.25909962920000001</v>
      </c>
      <c r="P9" s="4">
        <v>2.4471966617000001</v>
      </c>
      <c r="Q9" s="4">
        <v>0.3994698257</v>
      </c>
      <c r="R9" s="4">
        <v>0.69379116259999996</v>
      </c>
      <c r="S9" s="4">
        <v>2.4493414486999998</v>
      </c>
      <c r="T9" s="4">
        <v>3.4716830314999996</v>
      </c>
      <c r="U9" s="4">
        <v>9.2861619400000012E-2</v>
      </c>
      <c r="V9" s="4">
        <v>0.29366174740000001</v>
      </c>
      <c r="W9" s="4">
        <v>0.1867373839</v>
      </c>
      <c r="X9" s="4">
        <v>0.53838097120000006</v>
      </c>
      <c r="Y9" s="4">
        <v>3.9060231799999998E-2</v>
      </c>
      <c r="Z9" s="4">
        <v>0.19462354749999999</v>
      </c>
      <c r="AA9" s="4">
        <v>4.5433410000000001E-4</v>
      </c>
      <c r="AB9" s="4">
        <v>0.19980270050000001</v>
      </c>
      <c r="AC9" s="4">
        <v>0.19835098409999999</v>
      </c>
      <c r="AD9" s="4">
        <v>5.6798548000000001E-3</v>
      </c>
      <c r="AE9" s="4">
        <v>1.2476296000000001E-2</v>
      </c>
      <c r="AF9" s="4">
        <v>3.0803914599999999E-2</v>
      </c>
      <c r="AG9" s="4">
        <v>0.33075022710000002</v>
      </c>
      <c r="AH9" s="4">
        <v>0.15929612930000001</v>
      </c>
      <c r="AI9" s="4">
        <v>0.17472605600000002</v>
      </c>
      <c r="AJ9" s="4">
        <v>0.42704629249999998</v>
      </c>
      <c r="AK9" s="4">
        <v>3.9899769697000003</v>
      </c>
    </row>
    <row r="10" spans="1:99" ht="14.25">
      <c r="A10" s="5" t="s">
        <v>43</v>
      </c>
      <c r="B10" s="4">
        <v>429.52751861660005</v>
      </c>
      <c r="C10" s="4">
        <v>15.0130530501</v>
      </c>
      <c r="D10" s="4">
        <v>2.1144696133999998</v>
      </c>
      <c r="E10" s="4">
        <v>0.47299360869999996</v>
      </c>
      <c r="F10" s="4">
        <v>4.8577972722</v>
      </c>
      <c r="G10" s="4">
        <v>1.7074752154000001</v>
      </c>
      <c r="H10" s="4">
        <v>0.13368648399999999</v>
      </c>
      <c r="I10" s="4">
        <v>0.49856607270000003</v>
      </c>
      <c r="J10" s="4">
        <v>612.67377721920002</v>
      </c>
      <c r="K10" s="4">
        <v>39.208777575799999</v>
      </c>
      <c r="L10" s="4">
        <v>27.737779169499998</v>
      </c>
      <c r="M10" s="4">
        <v>1.9423863258</v>
      </c>
      <c r="N10" s="4">
        <v>9.8561607266000006</v>
      </c>
      <c r="O10" s="4">
        <v>5.0069512887999998</v>
      </c>
      <c r="P10" s="4">
        <v>22.461392550700001</v>
      </c>
      <c r="Q10" s="4">
        <v>2.0987323541</v>
      </c>
      <c r="R10" s="4">
        <v>7.0494683292999998</v>
      </c>
      <c r="S10" s="4">
        <v>2.2586206155999999</v>
      </c>
      <c r="T10" s="4">
        <v>47.124910905599997</v>
      </c>
      <c r="U10" s="4">
        <v>6.1302867482000005</v>
      </c>
      <c r="V10" s="4">
        <v>0.79561030300000002</v>
      </c>
      <c r="W10" s="4">
        <v>11.973614364200001</v>
      </c>
      <c r="X10" s="4">
        <v>10.7418426397</v>
      </c>
      <c r="Y10" s="4">
        <v>0.38266666270000005</v>
      </c>
      <c r="Z10" s="4">
        <v>2.3760499337000001</v>
      </c>
      <c r="AA10" s="4">
        <v>0</v>
      </c>
      <c r="AB10" s="4">
        <v>3.4987014406000001</v>
      </c>
      <c r="AC10" s="4">
        <v>0.90870398549999998</v>
      </c>
      <c r="AD10" s="4">
        <v>5.0175844800000008E-2</v>
      </c>
      <c r="AE10" s="4">
        <v>4.2055817500000002E-2</v>
      </c>
      <c r="AF10" s="4">
        <v>0.89800698239999999</v>
      </c>
      <c r="AG10" s="4">
        <v>0.84697557290000003</v>
      </c>
      <c r="AH10" s="4">
        <v>1.9800868966999998</v>
      </c>
      <c r="AI10" s="4">
        <v>1.9528155303999999</v>
      </c>
      <c r="AJ10" s="4">
        <v>7.0196172503999996</v>
      </c>
      <c r="AK10" s="4">
        <v>66.970306135800001</v>
      </c>
    </row>
    <row r="11" spans="1:99" ht="14.25">
      <c r="A11" s="5" t="s">
        <v>44</v>
      </c>
      <c r="B11" s="4">
        <v>45.108420205600005</v>
      </c>
      <c r="C11" s="4">
        <v>14.670268993399999</v>
      </c>
      <c r="D11" s="4">
        <v>1.4266380077</v>
      </c>
      <c r="E11" s="4">
        <v>0.40517550899999999</v>
      </c>
      <c r="F11" s="4">
        <v>4.5189502849999998</v>
      </c>
      <c r="G11" s="4">
        <v>1.5891613572000001</v>
      </c>
      <c r="H11" s="4">
        <v>0.13304168359999999</v>
      </c>
      <c r="I11" s="4">
        <v>0.3048102633</v>
      </c>
      <c r="J11" s="4">
        <v>124.4550345991</v>
      </c>
      <c r="K11" s="4">
        <v>32.142946967100002</v>
      </c>
      <c r="L11" s="4">
        <v>13.347732788899998</v>
      </c>
      <c r="M11" s="4">
        <v>1.0718867613</v>
      </c>
      <c r="N11" s="4">
        <v>4.4357888598999997</v>
      </c>
      <c r="O11" s="4">
        <v>1.6970008557</v>
      </c>
      <c r="P11" s="4">
        <v>13.265818191600001</v>
      </c>
      <c r="Q11" s="4">
        <v>0.97535373010000004</v>
      </c>
      <c r="R11" s="4">
        <v>5.1138258744999998</v>
      </c>
      <c r="S11" s="4">
        <v>1.8760071356000001</v>
      </c>
      <c r="T11" s="4">
        <v>33.263447692900002</v>
      </c>
      <c r="U11" s="4">
        <v>3.8533301587</v>
      </c>
      <c r="V11" s="4">
        <v>0.78767613459999997</v>
      </c>
      <c r="W11" s="4">
        <v>5.4102809876000002</v>
      </c>
      <c r="X11" s="4">
        <v>6.8944036198000003</v>
      </c>
      <c r="Y11" s="4">
        <v>8.7243924700000003E-2</v>
      </c>
      <c r="Z11" s="4">
        <v>1.2275972147000001</v>
      </c>
      <c r="AA11" s="4">
        <v>0</v>
      </c>
      <c r="AB11" s="4">
        <v>1.1448954922000001</v>
      </c>
      <c r="AC11" s="4">
        <v>0.79088258069999995</v>
      </c>
      <c r="AD11" s="4">
        <v>5.0175844800000008E-2</v>
      </c>
      <c r="AE11" s="4">
        <v>4.1435556499999998E-2</v>
      </c>
      <c r="AF11" s="4">
        <v>0.18705805239999998</v>
      </c>
      <c r="AG11" s="4">
        <v>0.3212631171</v>
      </c>
      <c r="AH11" s="4">
        <v>1.5939123738999998</v>
      </c>
      <c r="AI11" s="4">
        <v>1.753288196</v>
      </c>
      <c r="AJ11" s="4">
        <v>5.6870614480999997</v>
      </c>
      <c r="AK11" s="4">
        <v>35.797599590399997</v>
      </c>
    </row>
    <row r="12" spans="1:99" ht="14.25">
      <c r="A12" s="5" t="s">
        <v>45</v>
      </c>
      <c r="B12" s="4">
        <v>379.20004219179998</v>
      </c>
      <c r="C12" s="4">
        <v>0.29841588059999996</v>
      </c>
      <c r="D12" s="4">
        <v>0</v>
      </c>
      <c r="E12" s="4">
        <v>6.7818099699999995E-2</v>
      </c>
      <c r="F12" s="4">
        <v>6.2236835599999998E-2</v>
      </c>
      <c r="G12" s="4">
        <v>1.7664680000000447E-3</v>
      </c>
      <c r="H12" s="4">
        <v>0</v>
      </c>
      <c r="I12" s="4">
        <v>1.7676897900000002E-2</v>
      </c>
      <c r="J12" s="4">
        <v>485.07122407169999</v>
      </c>
      <c r="K12" s="4">
        <v>2.2642789371999998</v>
      </c>
      <c r="L12" s="4">
        <v>12.595972794300001</v>
      </c>
      <c r="M12" s="4">
        <v>0.1136943094</v>
      </c>
      <c r="N12" s="4">
        <v>5.048482602</v>
      </c>
      <c r="O12" s="4">
        <v>3.3017124431</v>
      </c>
      <c r="P12" s="4">
        <v>5.5016700249000001</v>
      </c>
      <c r="Q12" s="4">
        <v>0.28499999999999998</v>
      </c>
      <c r="R12" s="4">
        <v>1.2547311862999999</v>
      </c>
      <c r="S12" s="4">
        <v>1.3812241999999999E-2</v>
      </c>
      <c r="T12" s="4">
        <v>1.8638633726999998</v>
      </c>
      <c r="U12" s="4">
        <v>1.9765466561000002</v>
      </c>
      <c r="V12" s="4">
        <v>7.9327000000000009E-3</v>
      </c>
      <c r="W12" s="4">
        <v>5.7941841200000004E-2</v>
      </c>
      <c r="X12" s="4">
        <v>1.5343869566999999</v>
      </c>
      <c r="Y12" s="4">
        <v>7.3420000000000002E-6</v>
      </c>
      <c r="Z12" s="4">
        <v>1.5568050000000001E-3</v>
      </c>
      <c r="AA12" s="4">
        <v>0</v>
      </c>
      <c r="AB12" s="4">
        <v>2.3334356600000002E-2</v>
      </c>
      <c r="AC12" s="4">
        <v>4.0560264800000002E-2</v>
      </c>
      <c r="AD12" s="4">
        <v>0</v>
      </c>
      <c r="AE12" s="4">
        <v>0</v>
      </c>
      <c r="AF12" s="4">
        <v>3.6168029999999997E-2</v>
      </c>
      <c r="AG12" s="4">
        <v>0.52571245580000003</v>
      </c>
      <c r="AH12" s="4">
        <v>0.1897840046</v>
      </c>
      <c r="AI12" s="4">
        <v>2.1635167300000001E-2</v>
      </c>
      <c r="AJ12" s="4">
        <v>0.97290534719999999</v>
      </c>
      <c r="AK12" s="4">
        <v>26.038073536999999</v>
      </c>
    </row>
    <row r="13" spans="1:99" ht="14.25">
      <c r="A13" s="5" t="s">
        <v>46</v>
      </c>
      <c r="B13" s="4">
        <v>5.2169476212000001</v>
      </c>
      <c r="C13" s="4">
        <v>4.4368176100000004E-2</v>
      </c>
      <c r="D13" s="4">
        <v>0.6878316056999999</v>
      </c>
      <c r="E13" s="4">
        <v>0</v>
      </c>
      <c r="F13" s="4">
        <v>0.27661015160000002</v>
      </c>
      <c r="G13" s="4">
        <v>0.11640054949999999</v>
      </c>
      <c r="H13" s="4">
        <v>6.4480039999999998E-4</v>
      </c>
      <c r="I13" s="4">
        <v>0.17607891149999999</v>
      </c>
      <c r="J13" s="4">
        <v>3.0982302785000004</v>
      </c>
      <c r="K13" s="4">
        <v>4.8010969814999997</v>
      </c>
      <c r="L13" s="4">
        <v>1.7940735862999999</v>
      </c>
      <c r="M13" s="4">
        <v>0.75680525510000007</v>
      </c>
      <c r="N13" s="4">
        <v>0.26285009469999998</v>
      </c>
      <c r="O13" s="4">
        <v>8.1425435999999997E-3</v>
      </c>
      <c r="P13" s="4">
        <v>3.6939043342</v>
      </c>
      <c r="Q13" s="4">
        <v>0.83837862400000007</v>
      </c>
      <c r="R13" s="4">
        <v>0.67291126849999994</v>
      </c>
      <c r="S13" s="4">
        <v>0.36762651229999999</v>
      </c>
      <c r="T13" s="4">
        <v>11.959022172499999</v>
      </c>
      <c r="U13" s="4">
        <v>0.3001749883</v>
      </c>
      <c r="V13" s="4">
        <v>1.4684E-6</v>
      </c>
      <c r="W13" s="4">
        <v>6.5051215478</v>
      </c>
      <c r="X13" s="4">
        <v>2.3130466683000002</v>
      </c>
      <c r="Y13" s="4">
        <v>0.29482533329999999</v>
      </c>
      <c r="Z13" s="4">
        <v>1.1468959140000001</v>
      </c>
      <c r="AA13" s="4">
        <v>0</v>
      </c>
      <c r="AB13" s="4">
        <v>2.3303242374000002</v>
      </c>
      <c r="AC13" s="4">
        <v>7.7261140000000006E-2</v>
      </c>
      <c r="AD13" s="4">
        <v>0</v>
      </c>
      <c r="AE13" s="4">
        <v>6.2026099999999999E-4</v>
      </c>
      <c r="AF13" s="4">
        <v>0.67478090000000002</v>
      </c>
      <c r="AG13" s="4">
        <v>0</v>
      </c>
      <c r="AH13" s="4">
        <v>0.1963905182</v>
      </c>
      <c r="AI13" s="4">
        <v>0.1778921671</v>
      </c>
      <c r="AJ13" s="4">
        <v>0.35951110329999997</v>
      </c>
      <c r="AK13" s="4">
        <v>5.1340308186000003</v>
      </c>
    </row>
    <row r="14" spans="1:99" ht="14.25">
      <c r="A14" s="2" t="s">
        <v>47</v>
      </c>
      <c r="B14" s="12">
        <v>657.4444795892</v>
      </c>
      <c r="C14" s="12">
        <v>55.007555607700006</v>
      </c>
      <c r="D14" s="12">
        <v>27.7706041189</v>
      </c>
      <c r="E14" s="12">
        <v>10.7404176975</v>
      </c>
      <c r="F14" s="12">
        <v>10.3350268746</v>
      </c>
      <c r="G14" s="12">
        <v>26.856445593399997</v>
      </c>
      <c r="H14" s="12">
        <v>16.715206618499998</v>
      </c>
      <c r="I14" s="12">
        <v>6.0541321100000003</v>
      </c>
      <c r="J14" s="12">
        <v>985.65358459189997</v>
      </c>
      <c r="K14" s="12">
        <v>255.80994994069999</v>
      </c>
      <c r="L14" s="12">
        <v>127.9231174217</v>
      </c>
      <c r="M14" s="12">
        <v>36.021905655399998</v>
      </c>
      <c r="N14" s="12">
        <v>43.233762815699997</v>
      </c>
      <c r="O14" s="12">
        <v>16.005358883499998</v>
      </c>
      <c r="P14" s="12">
        <v>93.536879127500001</v>
      </c>
      <c r="Q14" s="12">
        <v>44.461157649999997</v>
      </c>
      <c r="R14" s="12">
        <v>27.619235753400002</v>
      </c>
      <c r="S14" s="12">
        <v>25.109888998699997</v>
      </c>
      <c r="T14" s="12">
        <v>235.85827371340005</v>
      </c>
      <c r="U14" s="12">
        <v>21.300233351300001</v>
      </c>
      <c r="V14" s="12">
        <v>10.8864425097</v>
      </c>
      <c r="W14" s="12">
        <v>42.241640437199997</v>
      </c>
      <c r="X14" s="12">
        <v>59.268715068100008</v>
      </c>
      <c r="Y14" s="12">
        <v>1.6931939541000001</v>
      </c>
      <c r="Z14" s="12">
        <v>8.3445817898999994</v>
      </c>
      <c r="AA14" s="12">
        <v>6.8908407399999996E-2</v>
      </c>
      <c r="AB14" s="12">
        <v>18.9177882424</v>
      </c>
      <c r="AC14" s="12">
        <v>5.3786972055999991</v>
      </c>
      <c r="AD14" s="12">
        <v>0.47388145479999999</v>
      </c>
      <c r="AE14" s="12">
        <v>0.63281994320000001</v>
      </c>
      <c r="AF14" s="12">
        <v>5.8172796829999998</v>
      </c>
      <c r="AG14" s="12">
        <v>19.069117362699998</v>
      </c>
      <c r="AH14" s="12">
        <v>48.946476529899996</v>
      </c>
      <c r="AI14" s="12">
        <v>62.150682163500001</v>
      </c>
      <c r="AJ14" s="12">
        <v>42.713900519299997</v>
      </c>
      <c r="AK14" s="12">
        <v>278.1210832946</v>
      </c>
    </row>
    <row r="15" spans="1:99" ht="14.25">
      <c r="A15" s="5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99" ht="14.25">
      <c r="A16" s="5" t="s">
        <v>39</v>
      </c>
      <c r="B16" s="4">
        <v>323.37279040930002</v>
      </c>
      <c r="C16" s="4">
        <v>49.091053561700001</v>
      </c>
      <c r="D16" s="4">
        <v>23.157727803499998</v>
      </c>
      <c r="E16" s="4">
        <v>9.4192968834999995</v>
      </c>
      <c r="F16" s="4">
        <v>8.3826544370000011</v>
      </c>
      <c r="G16" s="4">
        <v>24.553276831599998</v>
      </c>
      <c r="H16" s="4">
        <v>16.248136139</v>
      </c>
      <c r="I16" s="4">
        <v>5.6255220101000001</v>
      </c>
      <c r="J16" s="4">
        <v>459.96531847680001</v>
      </c>
      <c r="K16" s="4">
        <v>229.76046966779998</v>
      </c>
      <c r="L16" s="4">
        <v>100.57720722800001</v>
      </c>
      <c r="M16" s="4">
        <v>32.976886049800001</v>
      </c>
      <c r="N16" s="4">
        <v>34.489082106200009</v>
      </c>
      <c r="O16" s="4">
        <v>13.850354214700001</v>
      </c>
      <c r="P16" s="4">
        <v>75.744953271900002</v>
      </c>
      <c r="Q16" s="4">
        <v>42.790548094800002</v>
      </c>
      <c r="R16" s="4">
        <v>21.750180738600001</v>
      </c>
      <c r="S16" s="4">
        <v>21.689793273000003</v>
      </c>
      <c r="T16" s="4">
        <v>188.66770710829999</v>
      </c>
      <c r="U16" s="4">
        <v>18.039209270499999</v>
      </c>
      <c r="V16" s="4">
        <v>10.6678918701</v>
      </c>
      <c r="W16" s="4">
        <v>38.805986599800001</v>
      </c>
      <c r="X16" s="4">
        <v>46.316769920900001</v>
      </c>
      <c r="Y16" s="4">
        <v>1.0858749562999999</v>
      </c>
      <c r="Z16" s="4">
        <v>7.7386008664999997</v>
      </c>
      <c r="AA16" s="4">
        <v>3.1527347400000003E-2</v>
      </c>
      <c r="AB16" s="4">
        <v>16.6846008007</v>
      </c>
      <c r="AC16" s="4">
        <v>5.0452800671000002</v>
      </c>
      <c r="AD16" s="4">
        <v>0.46993512409999999</v>
      </c>
      <c r="AE16" s="4">
        <v>0.62395338280000001</v>
      </c>
      <c r="AF16" s="4">
        <v>3.9097018308</v>
      </c>
      <c r="AG16" s="4">
        <v>16.588323558399999</v>
      </c>
      <c r="AH16" s="4">
        <v>45.233307984</v>
      </c>
      <c r="AI16" s="4">
        <v>57.960624788199993</v>
      </c>
      <c r="AJ16" s="4">
        <v>37.395239958499999</v>
      </c>
      <c r="AK16" s="4">
        <v>200.91400528380001</v>
      </c>
    </row>
    <row r="17" spans="1:37" ht="14.25">
      <c r="A17" s="6" t="s">
        <v>40</v>
      </c>
      <c r="B17" s="4">
        <v>273.3719354058</v>
      </c>
      <c r="C17" s="4">
        <v>41.252802327600001</v>
      </c>
      <c r="D17" s="4">
        <v>21.153814512699999</v>
      </c>
      <c r="E17" s="4">
        <v>8.0820154398999993</v>
      </c>
      <c r="F17" s="4">
        <v>7.4146297309000007</v>
      </c>
      <c r="G17" s="4">
        <v>21.498202002700001</v>
      </c>
      <c r="H17" s="4">
        <v>14.083087964400001</v>
      </c>
      <c r="I17" s="4">
        <v>4.5019413206000003</v>
      </c>
      <c r="J17" s="4">
        <v>355.90103240940005</v>
      </c>
      <c r="K17" s="4">
        <v>201.7331041018</v>
      </c>
      <c r="L17" s="4">
        <v>63.595878781700002</v>
      </c>
      <c r="M17" s="4">
        <v>30.0663150223</v>
      </c>
      <c r="N17" s="4">
        <v>31.2571168425</v>
      </c>
      <c r="O17" s="4">
        <v>12.9221918642</v>
      </c>
      <c r="P17" s="4">
        <v>69.374626861900012</v>
      </c>
      <c r="Q17" s="4">
        <v>39.759075700700002</v>
      </c>
      <c r="R17" s="4">
        <v>18.0963359635</v>
      </c>
      <c r="S17" s="4">
        <v>19.096307556099998</v>
      </c>
      <c r="T17" s="4">
        <v>143.09045653569999</v>
      </c>
      <c r="U17" s="4">
        <v>17.145942834500001</v>
      </c>
      <c r="V17" s="4">
        <v>9.8887299874999997</v>
      </c>
      <c r="W17" s="4">
        <v>36.342724011400001</v>
      </c>
      <c r="X17" s="4">
        <v>35.446320340300005</v>
      </c>
      <c r="Y17" s="4">
        <v>0.74189761529999998</v>
      </c>
      <c r="Z17" s="4">
        <v>6.8981790927999995</v>
      </c>
      <c r="AA17" s="4">
        <v>2.61573173E-2</v>
      </c>
      <c r="AB17" s="4">
        <v>15.0621522054</v>
      </c>
      <c r="AC17" s="4">
        <v>4.8195653968999999</v>
      </c>
      <c r="AD17" s="4">
        <v>0.43432014149999998</v>
      </c>
      <c r="AE17" s="4">
        <v>0.4668336649</v>
      </c>
      <c r="AF17" s="4">
        <v>3.1808030726999998</v>
      </c>
      <c r="AG17" s="4">
        <v>14.2694477133</v>
      </c>
      <c r="AH17" s="4">
        <v>40.810917119400003</v>
      </c>
      <c r="AI17" s="4">
        <v>55.069715217499997</v>
      </c>
      <c r="AJ17" s="4">
        <v>33.974046451500001</v>
      </c>
      <c r="AK17" s="4">
        <v>146.52847844600001</v>
      </c>
    </row>
    <row r="18" spans="1:37" ht="14.25">
      <c r="A18" s="6" t="s">
        <v>41</v>
      </c>
      <c r="B18" s="4">
        <v>35.3242847713</v>
      </c>
      <c r="C18" s="4">
        <v>4.7420216157999997</v>
      </c>
      <c r="D18" s="4">
        <v>1.350458282</v>
      </c>
      <c r="E18" s="4">
        <v>0.79041047079999993</v>
      </c>
      <c r="F18" s="4">
        <v>0.48646052380000004</v>
      </c>
      <c r="G18" s="4">
        <v>2.6070515912999999</v>
      </c>
      <c r="H18" s="4">
        <v>1.8003255768999999</v>
      </c>
      <c r="I18" s="4">
        <v>0.82247835430000005</v>
      </c>
      <c r="J18" s="4">
        <v>59.347029384599999</v>
      </c>
      <c r="K18" s="4">
        <v>11.710743105599999</v>
      </c>
      <c r="L18" s="4">
        <v>18.435025122000003</v>
      </c>
      <c r="M18" s="4">
        <v>1.2839239064000001</v>
      </c>
      <c r="N18" s="4">
        <v>1.6178776922000002</v>
      </c>
      <c r="O18" s="4">
        <v>0.69326643049999992</v>
      </c>
      <c r="P18" s="4">
        <v>3.6908963884999997</v>
      </c>
      <c r="Q18" s="4">
        <v>1.6168788991999998</v>
      </c>
      <c r="R18" s="4">
        <v>2.3061240193999999</v>
      </c>
      <c r="S18" s="4">
        <v>1.2501846406000001</v>
      </c>
      <c r="T18" s="4">
        <v>22.108179712799998</v>
      </c>
      <c r="U18" s="4">
        <v>0.51118155119999997</v>
      </c>
      <c r="V18" s="4">
        <v>0.70648263010000001</v>
      </c>
      <c r="W18" s="4">
        <v>1.7274185368000001</v>
      </c>
      <c r="X18" s="4">
        <v>6.4695647124000004</v>
      </c>
      <c r="Y18" s="4">
        <v>0.2712796401</v>
      </c>
      <c r="Z18" s="4">
        <v>0.51548390720000004</v>
      </c>
      <c r="AA18" s="4">
        <v>5.1978798000000001E-3</v>
      </c>
      <c r="AB18" s="4">
        <v>1.3911458431000001</v>
      </c>
      <c r="AC18" s="4">
        <v>0.22062364129999998</v>
      </c>
      <c r="AD18" s="4">
        <v>2.41235484E-2</v>
      </c>
      <c r="AE18" s="4">
        <v>0.1497966849</v>
      </c>
      <c r="AF18" s="4">
        <v>0.45959051569999998</v>
      </c>
      <c r="AG18" s="4">
        <v>1.5720036994</v>
      </c>
      <c r="AH18" s="4">
        <v>3.4752507785000004</v>
      </c>
      <c r="AI18" s="4">
        <v>1.8125431625999999</v>
      </c>
      <c r="AJ18" s="4">
        <v>2.4756713694999997</v>
      </c>
      <c r="AK18" s="4">
        <v>22.646797545799998</v>
      </c>
    </row>
    <row r="19" spans="1:37" ht="14.25">
      <c r="A19" s="6" t="s">
        <v>42</v>
      </c>
      <c r="B19" s="4">
        <v>14.6765702322</v>
      </c>
      <c r="C19" s="4">
        <v>3.0962296182999998</v>
      </c>
      <c r="D19" s="4">
        <v>0.65345500879999996</v>
      </c>
      <c r="E19" s="4">
        <v>0.54687097279999997</v>
      </c>
      <c r="F19" s="4">
        <v>0.48156418229999998</v>
      </c>
      <c r="G19" s="4">
        <v>0.4480232375999999</v>
      </c>
      <c r="H19" s="4">
        <v>0.36472259769999998</v>
      </c>
      <c r="I19" s="4">
        <v>0.30110233520000002</v>
      </c>
      <c r="J19" s="4">
        <v>44.717256682799999</v>
      </c>
      <c r="K19" s="4">
        <v>16.316622460399998</v>
      </c>
      <c r="L19" s="4">
        <v>18.546303324300002</v>
      </c>
      <c r="M19" s="4">
        <v>1.6266471210999998</v>
      </c>
      <c r="N19" s="4">
        <v>1.6140875715000003</v>
      </c>
      <c r="O19" s="4">
        <v>0.23489592000000001</v>
      </c>
      <c r="P19" s="4">
        <v>2.6794300215000009</v>
      </c>
      <c r="Q19" s="4">
        <v>1.4145934949000001</v>
      </c>
      <c r="R19" s="4">
        <v>1.3477207556999999</v>
      </c>
      <c r="S19" s="4">
        <v>1.3433010763</v>
      </c>
      <c r="T19" s="4">
        <v>23.469070859799995</v>
      </c>
      <c r="U19" s="4">
        <v>0.38208488480000002</v>
      </c>
      <c r="V19" s="4">
        <v>7.2679252499999999E-2</v>
      </c>
      <c r="W19" s="4">
        <v>0.73584405159999999</v>
      </c>
      <c r="X19" s="4">
        <v>4.4008848682000004</v>
      </c>
      <c r="Y19" s="4">
        <v>7.2697700899999995E-2</v>
      </c>
      <c r="Z19" s="4">
        <v>0.32493786650000001</v>
      </c>
      <c r="AA19" s="4">
        <v>1.7215029999999998E-4</v>
      </c>
      <c r="AB19" s="4">
        <v>0.23130275219999999</v>
      </c>
      <c r="AC19" s="4">
        <v>5.0910288999999999E-3</v>
      </c>
      <c r="AD19" s="4">
        <v>1.1491434199999999E-2</v>
      </c>
      <c r="AE19" s="4">
        <v>7.3230330000000005E-3</v>
      </c>
      <c r="AF19" s="4">
        <v>0.26930824240000001</v>
      </c>
      <c r="AG19" s="4">
        <v>0.74687214570000005</v>
      </c>
      <c r="AH19" s="4">
        <v>0.9471400861</v>
      </c>
      <c r="AI19" s="4">
        <v>1.0783664081</v>
      </c>
      <c r="AJ19" s="4">
        <v>0.94552213750000003</v>
      </c>
      <c r="AK19" s="4">
        <v>31.738729291999999</v>
      </c>
    </row>
    <row r="20" spans="1:37" ht="14.25">
      <c r="A20" s="5" t="s">
        <v>43</v>
      </c>
      <c r="B20" s="4">
        <v>333.53758762929999</v>
      </c>
      <c r="C20" s="4">
        <v>5.8574560536</v>
      </c>
      <c r="D20" s="4">
        <v>4.5402640144999999</v>
      </c>
      <c r="E20" s="4">
        <v>1.2774268365999999</v>
      </c>
      <c r="F20" s="4">
        <v>1.9234140255000001</v>
      </c>
      <c r="G20" s="4">
        <v>2.2241194042999997</v>
      </c>
      <c r="H20" s="4">
        <v>0.43856703329999996</v>
      </c>
      <c r="I20" s="4">
        <v>0.38320193270000003</v>
      </c>
      <c r="J20" s="4">
        <v>524.43360172359996</v>
      </c>
      <c r="K20" s="4">
        <v>25.802441391599999</v>
      </c>
      <c r="L20" s="4">
        <v>27.147486111600003</v>
      </c>
      <c r="M20" s="4">
        <v>3.0127970479999999</v>
      </c>
      <c r="N20" s="4">
        <v>8.6809676986999982</v>
      </c>
      <c r="O20" s="4">
        <v>2.1229260845</v>
      </c>
      <c r="P20" s="4">
        <v>17.680854250300001</v>
      </c>
      <c r="Q20" s="4">
        <v>1.5921871311000002</v>
      </c>
      <c r="R20" s="4">
        <v>5.7827536213000004</v>
      </c>
      <c r="S20" s="4">
        <v>3.3581079649000003</v>
      </c>
      <c r="T20" s="4">
        <v>46.7904285758</v>
      </c>
      <c r="U20" s="4">
        <v>3.2290966399999999</v>
      </c>
      <c r="V20" s="4">
        <v>0.2031436962</v>
      </c>
      <c r="W20" s="4">
        <v>3.3919877474</v>
      </c>
      <c r="X20" s="4">
        <v>12.8289491307</v>
      </c>
      <c r="Y20" s="4">
        <v>0.58320579029999997</v>
      </c>
      <c r="Z20" s="4">
        <v>0.56688563670000003</v>
      </c>
      <c r="AA20" s="4">
        <v>3.7332669999999998E-2</v>
      </c>
      <c r="AB20" s="4">
        <v>2.1726780537999999</v>
      </c>
      <c r="AC20" s="4">
        <v>0.31708068979999998</v>
      </c>
      <c r="AD20" s="4">
        <v>0</v>
      </c>
      <c r="AE20" s="4">
        <v>1.8455035999999998E-3</v>
      </c>
      <c r="AF20" s="4">
        <v>1.8812811238</v>
      </c>
      <c r="AG20" s="4">
        <v>2.4364796021999999</v>
      </c>
      <c r="AH20" s="4">
        <v>3.6798054741000001</v>
      </c>
      <c r="AI20" s="4">
        <v>4.1538710991999999</v>
      </c>
      <c r="AJ20" s="4">
        <v>5.2632839087000001</v>
      </c>
      <c r="AK20" s="4">
        <v>76.953334228299994</v>
      </c>
    </row>
    <row r="21" spans="1:37" ht="14.25">
      <c r="A21" s="5" t="s">
        <v>44</v>
      </c>
      <c r="B21" s="4">
        <v>56.503688648000001</v>
      </c>
      <c r="C21" s="4">
        <v>4.0605353719000004</v>
      </c>
      <c r="D21" s="4">
        <v>3.7407262270999997</v>
      </c>
      <c r="E21" s="4">
        <v>0.27391633920000003</v>
      </c>
      <c r="F21" s="4">
        <v>1.9073832574</v>
      </c>
      <c r="G21" s="4">
        <v>2.2150329263000001</v>
      </c>
      <c r="H21" s="4">
        <v>0.41742226319999998</v>
      </c>
      <c r="I21" s="4">
        <v>0.3359374</v>
      </c>
      <c r="J21" s="4">
        <v>137.62834110719999</v>
      </c>
      <c r="K21" s="4">
        <v>16.367029102699998</v>
      </c>
      <c r="L21" s="4">
        <v>20.444125042500001</v>
      </c>
      <c r="M21" s="4">
        <v>1.6333920647</v>
      </c>
      <c r="N21" s="4">
        <v>2.7555739551</v>
      </c>
      <c r="O21" s="4">
        <v>1.7498184146</v>
      </c>
      <c r="P21" s="4">
        <v>13.879864785100001</v>
      </c>
      <c r="Q21" s="4">
        <v>0.55649198109999998</v>
      </c>
      <c r="R21" s="4">
        <v>1.3945484683000002</v>
      </c>
      <c r="S21" s="4">
        <v>1.9889261299000001</v>
      </c>
      <c r="T21" s="4">
        <v>34.086672715200002</v>
      </c>
      <c r="U21" s="4">
        <v>0.35170512509999996</v>
      </c>
      <c r="V21" s="4">
        <v>0.18625822170000003</v>
      </c>
      <c r="W21" s="4">
        <v>2.2536995630000001</v>
      </c>
      <c r="X21" s="4">
        <v>4.9279088370999995</v>
      </c>
      <c r="Y21" s="4">
        <v>0.19790578410000001</v>
      </c>
      <c r="Z21" s="4">
        <v>0.5517222785</v>
      </c>
      <c r="AA21" s="4">
        <v>3.7332669999999998E-2</v>
      </c>
      <c r="AB21" s="4">
        <v>0.44806555139999998</v>
      </c>
      <c r="AC21" s="4">
        <v>0.02</v>
      </c>
      <c r="AD21" s="4">
        <v>0</v>
      </c>
      <c r="AE21" s="4">
        <v>1.8455035999999998E-3</v>
      </c>
      <c r="AF21" s="4">
        <v>0.57473479380000003</v>
      </c>
      <c r="AG21" s="4">
        <v>1.1738990419999999</v>
      </c>
      <c r="AH21" s="4">
        <v>2.7172520501999999</v>
      </c>
      <c r="AI21" s="4">
        <v>2.8761782935000002</v>
      </c>
      <c r="AJ21" s="4">
        <v>4.5352807991000006</v>
      </c>
      <c r="AK21" s="4">
        <v>28.524585139799999</v>
      </c>
    </row>
    <row r="22" spans="1:37" ht="14.25">
      <c r="A22" s="5" t="s">
        <v>45</v>
      </c>
      <c r="B22" s="4">
        <v>269.99820911939997</v>
      </c>
      <c r="C22" s="4">
        <v>0.1243305599</v>
      </c>
      <c r="D22" s="4">
        <v>2.7E-2</v>
      </c>
      <c r="E22" s="4">
        <v>3.5104973999999997E-3</v>
      </c>
      <c r="F22" s="4">
        <v>0</v>
      </c>
      <c r="G22" s="4">
        <v>1.4704910000000148E-4</v>
      </c>
      <c r="H22" s="4">
        <v>0</v>
      </c>
      <c r="I22" s="4">
        <v>2.0242903499999999E-2</v>
      </c>
      <c r="J22" s="4">
        <v>381.44592778230003</v>
      </c>
      <c r="K22" s="4">
        <v>1.8465505816000001</v>
      </c>
      <c r="L22" s="4">
        <v>4.1287998285999992</v>
      </c>
      <c r="M22" s="4">
        <v>5.5882449000000001E-2</v>
      </c>
      <c r="N22" s="4">
        <v>3.8611568526999998</v>
      </c>
      <c r="O22" s="4">
        <v>0.28065375980000001</v>
      </c>
      <c r="P22" s="4">
        <v>8.1330019999999552E-3</v>
      </c>
      <c r="Q22" s="4">
        <v>2.1280112599999998E-2</v>
      </c>
      <c r="R22" s="4">
        <v>1.5104032417</v>
      </c>
      <c r="S22" s="4">
        <v>1.7966313899999999E-2</v>
      </c>
      <c r="T22" s="4">
        <v>0.89846952210000042</v>
      </c>
      <c r="U22" s="4">
        <v>1.2941297468000001</v>
      </c>
      <c r="V22" s="4">
        <v>2.32257E-5</v>
      </c>
      <c r="W22" s="4">
        <v>1.62296169E-2</v>
      </c>
      <c r="X22" s="4">
        <v>4.0677253361999997</v>
      </c>
      <c r="Y22" s="4">
        <v>0.23477188199999999</v>
      </c>
      <c r="Z22" s="4">
        <v>3.6468652000000001E-3</v>
      </c>
      <c r="AA22" s="4">
        <v>0</v>
      </c>
      <c r="AB22" s="4">
        <v>3.0283127400000002E-2</v>
      </c>
      <c r="AC22" s="4">
        <v>1.6534264000000001E-3</v>
      </c>
      <c r="AD22" s="4">
        <v>0</v>
      </c>
      <c r="AE22" s="4">
        <v>0</v>
      </c>
      <c r="AF22" s="4">
        <v>0</v>
      </c>
      <c r="AG22" s="4">
        <v>0.25673328379999999</v>
      </c>
      <c r="AH22" s="4">
        <v>0.30905546160000003</v>
      </c>
      <c r="AI22" s="4">
        <v>1.2338859238</v>
      </c>
      <c r="AJ22" s="4">
        <v>0.50838325520000005</v>
      </c>
      <c r="AK22" s="4">
        <v>43.667984557099999</v>
      </c>
    </row>
    <row r="23" spans="1:37" ht="14.25">
      <c r="A23" s="5" t="s">
        <v>46</v>
      </c>
      <c r="B23" s="4">
        <v>6.9965134733000003</v>
      </c>
      <c r="C23" s="4">
        <v>1.6725901218000001</v>
      </c>
      <c r="D23" s="4">
        <v>0.7725377873999999</v>
      </c>
      <c r="E23" s="4">
        <v>1</v>
      </c>
      <c r="F23" s="4">
        <v>1.6030768100000002E-2</v>
      </c>
      <c r="G23" s="4">
        <v>8.9394289000000061E-3</v>
      </c>
      <c r="H23" s="4">
        <v>2.1144770099999998E-2</v>
      </c>
      <c r="I23" s="4">
        <v>2.7021629199999998E-2</v>
      </c>
      <c r="J23" s="4">
        <v>5.2069397630000003</v>
      </c>
      <c r="K23" s="4">
        <v>7.5788107579999995</v>
      </c>
      <c r="L23" s="4">
        <v>2.5702072404999998</v>
      </c>
      <c r="M23" s="4">
        <v>1.3235225343000001</v>
      </c>
      <c r="N23" s="4">
        <v>2.0642368909000002</v>
      </c>
      <c r="O23" s="4">
        <v>9.2453910099999995E-2</v>
      </c>
      <c r="P23" s="4">
        <v>3.7897134482000001</v>
      </c>
      <c r="Q23" s="4">
        <v>1.0144150374000001</v>
      </c>
      <c r="R23" s="4">
        <v>2.8778019112999997</v>
      </c>
      <c r="S23" s="4">
        <v>1.3512155211000001</v>
      </c>
      <c r="T23" s="4">
        <v>11.805286338499998</v>
      </c>
      <c r="U23" s="4">
        <v>1.5832617681000001</v>
      </c>
      <c r="V23" s="4">
        <v>1.68622488E-2</v>
      </c>
      <c r="W23" s="4">
        <v>1.1220585675000001</v>
      </c>
      <c r="X23" s="4">
        <v>3.8098377692000001</v>
      </c>
      <c r="Y23" s="4">
        <v>0.1505281242</v>
      </c>
      <c r="Z23" s="4">
        <v>1.1516493000000001E-2</v>
      </c>
      <c r="AA23" s="4">
        <v>0</v>
      </c>
      <c r="AB23" s="4">
        <v>1.6943293749999999</v>
      </c>
      <c r="AC23" s="4">
        <v>0.29542726339999997</v>
      </c>
      <c r="AD23" s="4">
        <v>0</v>
      </c>
      <c r="AE23" s="4">
        <v>0</v>
      </c>
      <c r="AF23" s="4">
        <v>1.30654633</v>
      </c>
      <c r="AG23" s="4">
        <v>1.0001059419</v>
      </c>
      <c r="AH23" s="4">
        <v>0.65349796230000001</v>
      </c>
      <c r="AI23" s="4">
        <v>4.3806881900000004E-2</v>
      </c>
      <c r="AJ23" s="4">
        <v>0.21961985440000001</v>
      </c>
      <c r="AK23" s="4">
        <v>4.7540352213999997</v>
      </c>
    </row>
    <row r="24" spans="1:37" ht="14.25">
      <c r="A24" s="2" t="s">
        <v>48</v>
      </c>
      <c r="B24" s="12">
        <v>-61.096832262</v>
      </c>
      <c r="C24" s="12">
        <v>-5.4309827878000103</v>
      </c>
      <c r="D24" s="12">
        <v>1.7802069244999998</v>
      </c>
      <c r="E24" s="12">
        <v>-0.84084252040000007</v>
      </c>
      <c r="F24" s="12">
        <v>-1.944484788</v>
      </c>
      <c r="G24" s="12">
        <v>-13.995797132600002</v>
      </c>
      <c r="H24" s="12">
        <v>-13.541399248099999</v>
      </c>
      <c r="I24" s="12">
        <v>-1.5706476063999999</v>
      </c>
      <c r="J24" s="12">
        <v>-96.93029427400009</v>
      </c>
      <c r="K24" s="12">
        <v>115.19755444</v>
      </c>
      <c r="L24" s="12">
        <v>125.1703923366</v>
      </c>
      <c r="M24" s="12">
        <v>3.963715208</v>
      </c>
      <c r="N24" s="12">
        <v>20.753023109099988</v>
      </c>
      <c r="O24" s="12">
        <v>7.2705337667999999</v>
      </c>
      <c r="P24" s="12">
        <v>26.163119806899999</v>
      </c>
      <c r="Q24" s="12">
        <v>-18.5071706421</v>
      </c>
      <c r="R24" s="12">
        <v>7.1785833797</v>
      </c>
      <c r="S24" s="12">
        <v>0.59871059329999898</v>
      </c>
      <c r="T24" s="12">
        <v>98.204915884900004</v>
      </c>
      <c r="U24" s="12">
        <v>-0.22889273760000198</v>
      </c>
      <c r="V24" s="12">
        <v>-7.3922363348999998</v>
      </c>
      <c r="W24" s="12">
        <v>16.9565302229</v>
      </c>
      <c r="X24" s="12">
        <v>2.4783216778999999</v>
      </c>
      <c r="Y24" s="12">
        <v>2.3654331483000002</v>
      </c>
      <c r="Z24" s="12">
        <v>2.8416345980000002</v>
      </c>
      <c r="AA24" s="12">
        <v>-5.6366324900000001E-2</v>
      </c>
      <c r="AB24" s="12">
        <v>-2.0949520668999999</v>
      </c>
      <c r="AC24" s="12">
        <v>-2.958995711</v>
      </c>
      <c r="AD24" s="12">
        <v>-0.32451230079999999</v>
      </c>
      <c r="AE24" s="12">
        <v>0.36774201000000001</v>
      </c>
      <c r="AF24" s="12">
        <v>-0.310051584799999</v>
      </c>
      <c r="AG24" s="12">
        <v>3.1247296487000003</v>
      </c>
      <c r="AH24" s="12">
        <v>36.299074998199998</v>
      </c>
      <c r="AI24" s="12">
        <v>-14.839100481099999</v>
      </c>
      <c r="AJ24" s="12">
        <v>11.170288662899999</v>
      </c>
      <c r="AK24" s="12">
        <v>11.628502923099999</v>
      </c>
    </row>
    <row r="25" spans="1:37" ht="14.25">
      <c r="A25" s="5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4.25">
      <c r="A26" s="5" t="s">
        <v>39</v>
      </c>
      <c r="B26" s="4">
        <v>-157.0617053448</v>
      </c>
      <c r="C26" s="4">
        <v>-14.6242975953</v>
      </c>
      <c r="D26" s="4">
        <v>4.1049751711000013</v>
      </c>
      <c r="E26" s="4">
        <v>-2.0591459400000289E-2</v>
      </c>
      <c r="F26" s="4">
        <v>-4.8650117924000007</v>
      </c>
      <c r="G26" s="4">
        <v>-13.5833317328</v>
      </c>
      <c r="H26" s="4">
        <v>-13.303300953999999</v>
      </c>
      <c r="I26" s="4">
        <v>-1.7201429012</v>
      </c>
      <c r="J26" s="4">
        <v>-186.26821909260002</v>
      </c>
      <c r="K26" s="4">
        <v>101.6547336207</v>
      </c>
      <c r="L26" s="4">
        <v>123.36820894430004</v>
      </c>
      <c r="M26" s="4">
        <v>5.0185803213999947</v>
      </c>
      <c r="N26" s="4">
        <v>18.928978322500001</v>
      </c>
      <c r="O26" s="4">
        <v>4.3616011307999969</v>
      </c>
      <c r="P26" s="4">
        <v>21.195696114299992</v>
      </c>
      <c r="Q26" s="4">
        <v>-19.170191945100004</v>
      </c>
      <c r="R26" s="4">
        <v>5.8497520883000007</v>
      </c>
      <c r="S26" s="4">
        <v>1.6441555184999963</v>
      </c>
      <c r="T26" s="4">
        <v>97.001502098400039</v>
      </c>
      <c r="U26" s="4">
        <v>-3.1674487319000004</v>
      </c>
      <c r="V26" s="4">
        <v>-7.9832325361000009</v>
      </c>
      <c r="W26" s="4">
        <v>8.3649242234999974</v>
      </c>
      <c r="X26" s="4">
        <v>4.5537171914999988</v>
      </c>
      <c r="Y26" s="4">
        <v>2.5771124968999999</v>
      </c>
      <c r="Z26" s="4">
        <v>1.0419661336999999</v>
      </c>
      <c r="AA26" s="4">
        <v>-2.0342623300000001E-2</v>
      </c>
      <c r="AB26" s="4">
        <v>-3.4234207187999992</v>
      </c>
      <c r="AC26" s="4">
        <v>-3.5590840860000004</v>
      </c>
      <c r="AD26" s="4">
        <v>-0.37319341880000001</v>
      </c>
      <c r="AE26" s="4">
        <v>0.32813335189999993</v>
      </c>
      <c r="AF26" s="4">
        <v>0.6594921043999995</v>
      </c>
      <c r="AG26" s="4">
        <v>4.6596978072999988</v>
      </c>
      <c r="AH26" s="4">
        <v>37.961636686799999</v>
      </c>
      <c r="AI26" s="4">
        <v>-12.954118701499993</v>
      </c>
      <c r="AJ26" s="4">
        <v>9.3135401600000023</v>
      </c>
      <c r="AK26" s="4">
        <v>20.599235580999988</v>
      </c>
    </row>
    <row r="27" spans="1:37" ht="14.25">
      <c r="A27" s="6" t="s">
        <v>40</v>
      </c>
      <c r="B27" s="4">
        <v>-150.0180383709</v>
      </c>
      <c r="C27" s="4">
        <v>-10.825674748500003</v>
      </c>
      <c r="D27" s="4">
        <v>4.9506105102000006</v>
      </c>
      <c r="E27" s="4">
        <v>0.30851175020000099</v>
      </c>
      <c r="F27" s="4">
        <v>-4.1298108516000003</v>
      </c>
      <c r="G27" s="4">
        <v>-11.717730117799999</v>
      </c>
      <c r="H27" s="4">
        <v>-11.511669617400001</v>
      </c>
      <c r="I27" s="4">
        <v>-2.2174274906000004</v>
      </c>
      <c r="J27" s="4">
        <v>-142.92649289140004</v>
      </c>
      <c r="K27" s="4">
        <v>119.59319985920001</v>
      </c>
      <c r="L27" s="4">
        <v>151.51453062579998</v>
      </c>
      <c r="M27" s="4">
        <v>6.9152868630999969</v>
      </c>
      <c r="N27" s="4">
        <v>19.90582874219999</v>
      </c>
      <c r="O27" s="4">
        <v>4.6708398205999995</v>
      </c>
      <c r="P27" s="4">
        <v>22.794666492600001</v>
      </c>
      <c r="Q27" s="4">
        <v>-17.158596329700003</v>
      </c>
      <c r="R27" s="4">
        <v>7.7305024493999994</v>
      </c>
      <c r="S27" s="4">
        <v>1.2527927365000018</v>
      </c>
      <c r="T27" s="4">
        <v>124.14570891140002</v>
      </c>
      <c r="U27" s="4">
        <v>-2.5446491007000009</v>
      </c>
      <c r="V27" s="4">
        <v>-7.7721229702999999</v>
      </c>
      <c r="W27" s="4">
        <v>8.6409326375000006</v>
      </c>
      <c r="X27" s="4">
        <v>7.6284580503999919</v>
      </c>
      <c r="Y27" s="4">
        <v>2.6238104813000001</v>
      </c>
      <c r="Z27" s="4">
        <v>1.4981874056000013</v>
      </c>
      <c r="AA27" s="4">
        <v>-1.7795735600000001E-2</v>
      </c>
      <c r="AB27" s="4">
        <v>-2.9446426193000015</v>
      </c>
      <c r="AC27" s="4">
        <v>-3.6290681614999998</v>
      </c>
      <c r="AD27" s="4">
        <v>-0.34700925769999996</v>
      </c>
      <c r="AE27" s="4">
        <v>0.46749921419999996</v>
      </c>
      <c r="AF27" s="4">
        <v>1.1455331717000004</v>
      </c>
      <c r="AG27" s="4">
        <v>4.4027201876999982</v>
      </c>
      <c r="AH27" s="4">
        <v>39.262383154000005</v>
      </c>
      <c r="AI27" s="4">
        <v>-12.563858396499995</v>
      </c>
      <c r="AJ27" s="4">
        <v>8.7918384106000005</v>
      </c>
      <c r="AK27" s="4">
        <v>50.846760114499972</v>
      </c>
    </row>
    <row r="28" spans="1:37" ht="14.25">
      <c r="A28" s="6" t="s">
        <v>41</v>
      </c>
      <c r="B28" s="4">
        <v>-6.4150874153000004</v>
      </c>
      <c r="C28" s="4">
        <v>-1.1179947772999994</v>
      </c>
      <c r="D28" s="4">
        <v>-0.59900697820000004</v>
      </c>
      <c r="E28" s="4">
        <v>0.12860584470000003</v>
      </c>
      <c r="F28" s="4">
        <v>-0.29923398180000005</v>
      </c>
      <c r="G28" s="4">
        <v>-1.8536175655</v>
      </c>
      <c r="H28" s="4">
        <v>-1.6726469104999999</v>
      </c>
      <c r="I28" s="4">
        <v>0.55505686509999985</v>
      </c>
      <c r="J28" s="4">
        <v>-3.8685488720999999</v>
      </c>
      <c r="K28" s="4">
        <v>-3.3962279420999995</v>
      </c>
      <c r="L28" s="4">
        <v>-11.427424939400002</v>
      </c>
      <c r="M28" s="4">
        <v>-0.45391322010000013</v>
      </c>
      <c r="N28" s="4">
        <v>-0.85374950040000042</v>
      </c>
      <c r="O28" s="4">
        <v>-0.33344239899999994</v>
      </c>
      <c r="P28" s="4">
        <v>-1.3667370184999998</v>
      </c>
      <c r="Q28" s="4">
        <v>-0.9964719461999999</v>
      </c>
      <c r="R28" s="4">
        <v>-1.2268207679999998</v>
      </c>
      <c r="S28" s="4">
        <v>-0.71467759040000012</v>
      </c>
      <c r="T28" s="4">
        <v>-7.1468189846999994</v>
      </c>
      <c r="U28" s="4">
        <v>-0.33357636579999994</v>
      </c>
      <c r="V28" s="4">
        <v>-0.4320920607</v>
      </c>
      <c r="W28" s="4">
        <v>0.27309825370000018</v>
      </c>
      <c r="X28" s="4">
        <v>0.7877630380999987</v>
      </c>
      <c r="Y28" s="4">
        <v>-1.306051530000002E-2</v>
      </c>
      <c r="Z28" s="4">
        <v>-0.32590695290000005</v>
      </c>
      <c r="AA28" s="4">
        <v>-2.8290715000000004E-3</v>
      </c>
      <c r="AB28" s="4">
        <v>-0.44727804780000013</v>
      </c>
      <c r="AC28" s="4">
        <v>-0.12327587969999998</v>
      </c>
      <c r="AD28" s="4">
        <v>-2.03725817E-2</v>
      </c>
      <c r="AE28" s="4">
        <v>-0.1445191253</v>
      </c>
      <c r="AF28" s="4">
        <v>-0.24753673949999996</v>
      </c>
      <c r="AG28" s="4">
        <v>0.67309953820000001</v>
      </c>
      <c r="AH28" s="4">
        <v>-0.51290251040000046</v>
      </c>
      <c r="AI28" s="4">
        <v>0.51338004710000007</v>
      </c>
      <c r="AJ28" s="4">
        <v>1.0401775944000002</v>
      </c>
      <c r="AK28" s="4">
        <v>-2.4987722111999986</v>
      </c>
    </row>
    <row r="29" spans="1:37" ht="14.25">
      <c r="A29" s="6" t="s">
        <v>42</v>
      </c>
      <c r="B29" s="4">
        <v>-0.62857955860000025</v>
      </c>
      <c r="C29" s="4">
        <v>-2.6806280695</v>
      </c>
      <c r="D29" s="4">
        <v>-0.2466283608999999</v>
      </c>
      <c r="E29" s="4">
        <v>-0.45770905429999997</v>
      </c>
      <c r="F29" s="4">
        <v>-0.43596695899999999</v>
      </c>
      <c r="G29" s="4">
        <v>-1.1984049499999927E-2</v>
      </c>
      <c r="H29" s="4">
        <v>-0.11898442609999998</v>
      </c>
      <c r="I29" s="4">
        <v>-5.7772275700000014E-2</v>
      </c>
      <c r="J29" s="4">
        <v>-39.473177329099997</v>
      </c>
      <c r="K29" s="4">
        <v>-14.542238296399997</v>
      </c>
      <c r="L29" s="4">
        <v>-16.7188967421</v>
      </c>
      <c r="M29" s="4">
        <v>-1.4427933215999997</v>
      </c>
      <c r="N29" s="4">
        <v>-0.12310091930000033</v>
      </c>
      <c r="O29" s="4">
        <v>2.4203709200000006E-2</v>
      </c>
      <c r="P29" s="4">
        <v>-0.23223335980000082</v>
      </c>
      <c r="Q29" s="4">
        <v>-1.0151236692000001</v>
      </c>
      <c r="R29" s="4">
        <v>-0.65392959309999998</v>
      </c>
      <c r="S29" s="4">
        <v>1.1060403723999999</v>
      </c>
      <c r="T29" s="4">
        <v>-19.997387828299996</v>
      </c>
      <c r="U29" s="4">
        <v>-0.28922326539999998</v>
      </c>
      <c r="V29" s="4">
        <v>0.22098249489999999</v>
      </c>
      <c r="W29" s="4">
        <v>-0.54910666770000005</v>
      </c>
      <c r="X29" s="4">
        <v>-3.8625038970000003</v>
      </c>
      <c r="Y29" s="4">
        <v>-3.3637469099999998E-2</v>
      </c>
      <c r="Z29" s="4">
        <v>-0.13031431900000001</v>
      </c>
      <c r="AA29" s="4">
        <v>2.8218380000000003E-4</v>
      </c>
      <c r="AB29" s="4">
        <v>-3.1500051699999976E-2</v>
      </c>
      <c r="AC29" s="4">
        <v>0.1932599552</v>
      </c>
      <c r="AD29" s="4">
        <v>-5.8115793999999991E-3</v>
      </c>
      <c r="AE29" s="4">
        <v>5.1532630000000008E-3</v>
      </c>
      <c r="AF29" s="4">
        <v>-0.2385043278</v>
      </c>
      <c r="AG29" s="4">
        <v>-0.41612191860000003</v>
      </c>
      <c r="AH29" s="4">
        <v>-0.78784395679999997</v>
      </c>
      <c r="AI29" s="4">
        <v>-0.90364035209999993</v>
      </c>
      <c r="AJ29" s="4">
        <v>-0.51847584499999999</v>
      </c>
      <c r="AK29" s="4">
        <v>-27.7487523223</v>
      </c>
    </row>
    <row r="30" spans="1:37" ht="14.25">
      <c r="A30" s="5" t="s">
        <v>43</v>
      </c>
      <c r="B30" s="4">
        <v>95.989930987300056</v>
      </c>
      <c r="C30" s="4">
        <v>9.1555969964999999</v>
      </c>
      <c r="D30" s="4">
        <v>-2.4257944011000001</v>
      </c>
      <c r="E30" s="4">
        <v>-0.80443322789999994</v>
      </c>
      <c r="F30" s="4">
        <v>2.9343832466999999</v>
      </c>
      <c r="G30" s="4">
        <v>-0.51664418889999952</v>
      </c>
      <c r="H30" s="4">
        <v>-0.30488054929999997</v>
      </c>
      <c r="I30" s="4">
        <v>0.11536414</v>
      </c>
      <c r="J30" s="4">
        <v>88.240175495600056</v>
      </c>
      <c r="K30" s="4">
        <v>13.406336184200001</v>
      </c>
      <c r="L30" s="4">
        <v>0.59029305789999498</v>
      </c>
      <c r="M30" s="4">
        <v>-1.0704107221999999</v>
      </c>
      <c r="N30" s="4">
        <v>1.1751930279000025</v>
      </c>
      <c r="O30" s="4">
        <v>2.8840252042999999</v>
      </c>
      <c r="P30" s="4">
        <v>4.7805383003999999</v>
      </c>
      <c r="Q30" s="4">
        <v>0.50654522299999982</v>
      </c>
      <c r="R30" s="4">
        <v>1.2667147079999994</v>
      </c>
      <c r="S30" s="4">
        <v>-1.0994873493000004</v>
      </c>
      <c r="T30" s="4">
        <v>0.33448232979999659</v>
      </c>
      <c r="U30" s="4">
        <v>2.9011901082000007</v>
      </c>
      <c r="V30" s="4">
        <v>0.59246660679999996</v>
      </c>
      <c r="W30" s="4">
        <v>8.5816266168000013</v>
      </c>
      <c r="X30" s="4">
        <v>-2.0871064910000001</v>
      </c>
      <c r="Y30" s="4">
        <v>-0.20053912759999992</v>
      </c>
      <c r="Z30" s="4">
        <v>1.8091642970000001</v>
      </c>
      <c r="AA30" s="4">
        <v>-3.7332669999999998E-2</v>
      </c>
      <c r="AB30" s="4">
        <v>1.3260233868000002</v>
      </c>
      <c r="AC30" s="4">
        <v>0.59162329570000005</v>
      </c>
      <c r="AD30" s="4">
        <v>5.0175844800000008E-2</v>
      </c>
      <c r="AE30" s="4">
        <v>4.0210313900000003E-2</v>
      </c>
      <c r="AF30" s="4">
        <v>-0.98327414140000002</v>
      </c>
      <c r="AG30" s="4">
        <v>-1.5895040293</v>
      </c>
      <c r="AH30" s="4">
        <v>-1.6997185774000003</v>
      </c>
      <c r="AI30" s="4">
        <v>-2.2010555688000002</v>
      </c>
      <c r="AJ30" s="4">
        <v>1.7563333416999996</v>
      </c>
      <c r="AK30" s="4">
        <v>-9.9830280924999926</v>
      </c>
    </row>
    <row r="31" spans="1:37" ht="14.25">
      <c r="A31" s="5" t="s">
        <v>44</v>
      </c>
      <c r="B31" s="4">
        <v>-11.395268442399995</v>
      </c>
      <c r="C31" s="4">
        <v>10.609733621499998</v>
      </c>
      <c r="D31" s="4">
        <v>-2.3140882193999994</v>
      </c>
      <c r="E31" s="4">
        <v>0.13125916979999996</v>
      </c>
      <c r="F31" s="4">
        <v>2.6115670275999996</v>
      </c>
      <c r="G31" s="4">
        <v>-0.62587156910000008</v>
      </c>
      <c r="H31" s="4">
        <v>-0.28438057959999996</v>
      </c>
      <c r="I31" s="4">
        <v>-3.1127136700000002E-2</v>
      </c>
      <c r="J31" s="4">
        <v>-13.173306508099984</v>
      </c>
      <c r="K31" s="4">
        <v>15.775917864400004</v>
      </c>
      <c r="L31" s="4">
        <v>-7.096392253600003</v>
      </c>
      <c r="M31" s="4">
        <v>-0.56150530339999993</v>
      </c>
      <c r="N31" s="4">
        <v>1.6802149047999997</v>
      </c>
      <c r="O31" s="4">
        <v>-5.281755889999995E-2</v>
      </c>
      <c r="P31" s="4">
        <v>-0.61404659349999946</v>
      </c>
      <c r="Q31" s="4">
        <v>0.41886174900000006</v>
      </c>
      <c r="R31" s="4">
        <v>3.7192774061999998</v>
      </c>
      <c r="S31" s="4">
        <v>-0.11291899429999996</v>
      </c>
      <c r="T31" s="4">
        <v>-0.82322502230000083</v>
      </c>
      <c r="U31" s="4">
        <v>3.5016250335999999</v>
      </c>
      <c r="V31" s="4">
        <v>0.60141791289999991</v>
      </c>
      <c r="W31" s="4">
        <v>3.1565814246000001</v>
      </c>
      <c r="X31" s="4">
        <v>1.9664947827000008</v>
      </c>
      <c r="Y31" s="4">
        <v>-0.11066185940000001</v>
      </c>
      <c r="Z31" s="4">
        <v>0.67587493620000005</v>
      </c>
      <c r="AA31" s="4">
        <v>-3.7332669999999998E-2</v>
      </c>
      <c r="AB31" s="4">
        <v>0.69682994080000005</v>
      </c>
      <c r="AC31" s="4">
        <v>0.77088258069999993</v>
      </c>
      <c r="AD31" s="4">
        <v>5.0175844800000008E-2</v>
      </c>
      <c r="AE31" s="4">
        <v>3.9590052899999999E-2</v>
      </c>
      <c r="AF31" s="4">
        <v>-0.38767674140000008</v>
      </c>
      <c r="AG31" s="4">
        <v>-0.85263592489999995</v>
      </c>
      <c r="AH31" s="4">
        <v>-1.1233396763000001</v>
      </c>
      <c r="AI31" s="4">
        <v>-1.1228900975000002</v>
      </c>
      <c r="AJ31" s="4">
        <v>1.1517806489999991</v>
      </c>
      <c r="AK31" s="4">
        <v>7.2730144505999981</v>
      </c>
    </row>
    <row r="32" spans="1:37" ht="14.25">
      <c r="A32" s="5" t="s">
        <v>45</v>
      </c>
      <c r="B32" s="4">
        <v>109.20183307240001</v>
      </c>
      <c r="C32" s="4">
        <v>0.17408532069999996</v>
      </c>
      <c r="D32" s="4">
        <v>-2.7E-2</v>
      </c>
      <c r="E32" s="4">
        <v>6.4307602299999989E-2</v>
      </c>
      <c r="F32" s="4">
        <v>6.2236835599999998E-2</v>
      </c>
      <c r="G32" s="4">
        <v>1.6194189000000431E-3</v>
      </c>
      <c r="H32" s="4">
        <v>0</v>
      </c>
      <c r="I32" s="4">
        <v>-2.5660055999999973E-3</v>
      </c>
      <c r="J32" s="4">
        <v>103.62529628939996</v>
      </c>
      <c r="K32" s="4">
        <v>0.41772835559999977</v>
      </c>
      <c r="L32" s="4">
        <v>8.4671729657000014</v>
      </c>
      <c r="M32" s="4">
        <v>5.7811860399999998E-2</v>
      </c>
      <c r="N32" s="4">
        <v>1.1873257493000002</v>
      </c>
      <c r="O32" s="4">
        <v>3.0210586833000002</v>
      </c>
      <c r="P32" s="4">
        <v>5.4935370229</v>
      </c>
      <c r="Q32" s="4">
        <v>0.26371988739999996</v>
      </c>
      <c r="R32" s="4">
        <v>-0.25567205540000004</v>
      </c>
      <c r="S32" s="4">
        <v>-4.1540719000000004E-3</v>
      </c>
      <c r="T32" s="4">
        <v>0.96539385059999938</v>
      </c>
      <c r="U32" s="4">
        <v>0.6824169093000001</v>
      </c>
      <c r="V32" s="4">
        <v>7.9094743000000002E-3</v>
      </c>
      <c r="W32" s="4">
        <v>4.1712224300000003E-2</v>
      </c>
      <c r="X32" s="4">
        <v>-2.5333383795</v>
      </c>
      <c r="Y32" s="4">
        <v>-0.23476453999999999</v>
      </c>
      <c r="Z32" s="4">
        <v>-2.0900602E-3</v>
      </c>
      <c r="AA32" s="4">
        <v>0</v>
      </c>
      <c r="AB32" s="4">
        <v>-6.9487708000000002E-3</v>
      </c>
      <c r="AC32" s="4">
        <v>3.8906838400000004E-2</v>
      </c>
      <c r="AD32" s="4">
        <v>0</v>
      </c>
      <c r="AE32" s="4">
        <v>0</v>
      </c>
      <c r="AF32" s="4">
        <v>3.6168029999999997E-2</v>
      </c>
      <c r="AG32" s="4">
        <v>0.26897917200000004</v>
      </c>
      <c r="AH32" s="4">
        <v>-0.11927145700000003</v>
      </c>
      <c r="AI32" s="4">
        <v>-1.2122507565</v>
      </c>
      <c r="AJ32" s="4">
        <v>0.46452209199999994</v>
      </c>
      <c r="AK32" s="4">
        <v>-17.6299110201</v>
      </c>
    </row>
    <row r="33" spans="1:105" ht="14.25">
      <c r="A33" s="5" t="s">
        <v>46</v>
      </c>
      <c r="B33" s="4">
        <v>-1.7795658521000002</v>
      </c>
      <c r="C33" s="4">
        <v>-1.6282219457</v>
      </c>
      <c r="D33" s="4">
        <v>-8.4706181699999994E-2</v>
      </c>
      <c r="E33" s="4">
        <v>-1</v>
      </c>
      <c r="F33" s="4">
        <v>0.26057938350000004</v>
      </c>
      <c r="G33" s="4">
        <v>0.10746112059999999</v>
      </c>
      <c r="H33" s="4">
        <v>-2.0499969699999999E-2</v>
      </c>
      <c r="I33" s="4">
        <v>0.14905728229999998</v>
      </c>
      <c r="J33" s="4">
        <v>-2.1087094844999998</v>
      </c>
      <c r="K33" s="4">
        <v>-2.7777137764999997</v>
      </c>
      <c r="L33" s="4">
        <v>-0.77613365419999991</v>
      </c>
      <c r="M33" s="4">
        <v>-0.56671727920000003</v>
      </c>
      <c r="N33" s="4">
        <v>-1.8013867962000001</v>
      </c>
      <c r="O33" s="4">
        <v>-8.4311366499999998E-2</v>
      </c>
      <c r="P33" s="4">
        <v>-9.580911400000014E-2</v>
      </c>
      <c r="Q33" s="4">
        <v>-0.17603641339999998</v>
      </c>
      <c r="R33" s="4">
        <v>-2.2048906427999997</v>
      </c>
      <c r="S33" s="4">
        <v>-0.98358900880000011</v>
      </c>
      <c r="T33" s="4">
        <v>0.15373583400000079</v>
      </c>
      <c r="U33" s="4">
        <v>-1.2830867798000001</v>
      </c>
      <c r="V33" s="4">
        <v>-1.6860780400000001E-2</v>
      </c>
      <c r="W33" s="4">
        <v>5.3830629803000001</v>
      </c>
      <c r="X33" s="4">
        <v>-1.4967911008999999</v>
      </c>
      <c r="Y33" s="4">
        <v>0.14429720909999999</v>
      </c>
      <c r="Z33" s="4">
        <v>1.1353794210000001</v>
      </c>
      <c r="AA33" s="4">
        <v>0</v>
      </c>
      <c r="AB33" s="4">
        <v>0.63599486240000025</v>
      </c>
      <c r="AC33" s="4">
        <v>-0.21816612339999997</v>
      </c>
      <c r="AD33" s="4">
        <v>0</v>
      </c>
      <c r="AE33" s="4">
        <v>6.2026099999999999E-4</v>
      </c>
      <c r="AF33" s="4">
        <v>-0.63176542999999996</v>
      </c>
      <c r="AG33" s="4">
        <v>-1.0001059419</v>
      </c>
      <c r="AH33" s="4">
        <v>-0.45710744410000004</v>
      </c>
      <c r="AI33" s="4">
        <v>0.13408528519999999</v>
      </c>
      <c r="AJ33" s="4">
        <v>0.13989124889999996</v>
      </c>
      <c r="AK33" s="4">
        <v>0.37999559720000065</v>
      </c>
    </row>
    <row r="34" spans="1:105">
      <c r="A34" s="7" t="s">
        <v>52</v>
      </c>
    </row>
    <row r="35" spans="1:105" customFormat="1">
      <c r="A35" s="7" t="s">
        <v>56</v>
      </c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DA35" s="13"/>
    </row>
    <row r="36" spans="1:105">
      <c r="A36" s="7" t="s">
        <v>50</v>
      </c>
    </row>
    <row r="37" spans="1:105" customFormat="1" ht="13.5" customHeight="1">
      <c r="A37" s="7"/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DA37" s="13"/>
    </row>
  </sheetData>
  <mergeCells count="2">
    <mergeCell ref="A1:AK1"/>
    <mergeCell ref="A2:E2"/>
  </mergeCells>
  <phoneticPr fontId="1" type="noConversion"/>
  <printOptions horizontalCentered="1"/>
  <pageMargins left="0.47244094488188981" right="0.47244094488188981" top="0.74803149606299213" bottom="0.74803149606299213" header="0.31496062992125984" footer="0.31496062992125984"/>
  <pageSetup paperSize="9" scale="74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36"/>
  <sheetViews>
    <sheetView topLeftCell="A16" workbookViewId="0">
      <selection activeCell="A37" sqref="A37:XFD37"/>
    </sheetView>
  </sheetViews>
  <sheetFormatPr defaultRowHeight="13.5"/>
  <cols>
    <col min="1" max="1" width="22.5" style="1" customWidth="1"/>
    <col min="2" max="2" width="4.875" style="1" customWidth="1"/>
    <col min="3" max="3" width="4.625" style="1" customWidth="1"/>
    <col min="4" max="4" width="4.25" style="1" customWidth="1"/>
    <col min="5" max="5" width="3.75" style="1" customWidth="1"/>
    <col min="6" max="7" width="4.125" style="1" customWidth="1"/>
    <col min="8" max="8" width="4.25" style="1" customWidth="1"/>
    <col min="9" max="9" width="3.875" style="1" customWidth="1"/>
    <col min="10" max="10" width="5" style="1" customWidth="1"/>
    <col min="11" max="11" width="4.125" style="1" customWidth="1"/>
    <col min="12" max="12" width="4" style="1" customWidth="1"/>
    <col min="13" max="13" width="3.875" style="1" customWidth="1"/>
    <col min="14" max="14" width="4.25" style="1" customWidth="1"/>
    <col min="15" max="16" width="4" style="1" customWidth="1"/>
    <col min="17" max="18" width="3.875" style="1" customWidth="1"/>
    <col min="19" max="20" width="4" style="1" customWidth="1"/>
    <col min="21" max="21" width="3.75" style="1" customWidth="1"/>
    <col min="22" max="22" width="3.875" style="1" customWidth="1"/>
    <col min="23" max="23" width="4.375" style="1" customWidth="1"/>
    <col min="24" max="26" width="4.125" style="1" customWidth="1"/>
    <col min="27" max="28" width="4.25" style="1" customWidth="1"/>
    <col min="29" max="29" width="3.875" style="1" customWidth="1"/>
    <col min="30" max="30" width="4.125" style="1" customWidth="1"/>
    <col min="31" max="31" width="4" style="1" customWidth="1"/>
    <col min="32" max="32" width="4.125" style="1" customWidth="1"/>
    <col min="33" max="33" width="4.875" style="1" customWidth="1"/>
    <col min="34" max="34" width="4.625" style="1" customWidth="1"/>
    <col min="35" max="35" width="4.5" style="1" customWidth="1"/>
    <col min="36" max="36" width="4.375" style="1" customWidth="1"/>
    <col min="37" max="37" width="7" style="1" customWidth="1"/>
    <col min="38" max="16384" width="9" style="1"/>
  </cols>
  <sheetData>
    <row r="1" spans="1:100" ht="18.75" customHeight="1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100" customFormat="1" ht="15" customHeight="1">
      <c r="A2" s="26" t="s">
        <v>49</v>
      </c>
      <c r="B2" s="26"/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O2" s="9"/>
      <c r="CV2" s="9"/>
    </row>
    <row r="3" spans="1:100" ht="14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</row>
    <row r="4" spans="1:100" ht="14.25">
      <c r="A4" s="2" t="s">
        <v>37</v>
      </c>
      <c r="B4" s="12">
        <v>328.05295480059999</v>
      </c>
      <c r="C4" s="12">
        <v>44.294707103900002</v>
      </c>
      <c r="D4" s="12">
        <v>21.4893171515</v>
      </c>
      <c r="E4" s="12">
        <v>7.4365578052999997</v>
      </c>
      <c r="F4" s="12">
        <v>6.5658019694000007</v>
      </c>
      <c r="G4" s="12">
        <v>13.946258459199999</v>
      </c>
      <c r="H4" s="12">
        <v>3.6763048997000003</v>
      </c>
      <c r="I4" s="12">
        <v>3.0889415195999996</v>
      </c>
      <c r="J4" s="12">
        <v>806.54241826100008</v>
      </c>
      <c r="K4" s="12">
        <v>318.31736977639997</v>
      </c>
      <c r="L4" s="12">
        <v>179.41826334090001</v>
      </c>
      <c r="M4" s="12">
        <v>28.882904816100002</v>
      </c>
      <c r="N4" s="12">
        <v>48.953474307600004</v>
      </c>
      <c r="O4" s="12">
        <v>23.200346877299999</v>
      </c>
      <c r="P4" s="12">
        <v>93.602530447399985</v>
      </c>
      <c r="Q4" s="12">
        <v>36.3224015873</v>
      </c>
      <c r="R4" s="12">
        <v>11.5601002075</v>
      </c>
      <c r="S4" s="12">
        <v>18.889529344500001</v>
      </c>
      <c r="T4" s="12">
        <v>271.37436265479994</v>
      </c>
      <c r="U4" s="12">
        <v>18.304319585799998</v>
      </c>
      <c r="V4" s="12">
        <v>2.0301689663999998</v>
      </c>
      <c r="W4" s="12">
        <v>52.221640080900002</v>
      </c>
      <c r="X4" s="12">
        <v>43.862968399700001</v>
      </c>
      <c r="Y4" s="12">
        <v>2.6026338990000002</v>
      </c>
      <c r="Z4" s="12">
        <v>6.3782435053999995</v>
      </c>
      <c r="AA4" s="12">
        <v>8.3651691999999996E-3</v>
      </c>
      <c r="AB4" s="12">
        <v>14.6425511192</v>
      </c>
      <c r="AC4" s="12">
        <v>1.8374389431</v>
      </c>
      <c r="AD4" s="12">
        <v>0.10823791099999999</v>
      </c>
      <c r="AE4" s="12">
        <v>0.81568866019999997</v>
      </c>
      <c r="AF4" s="12">
        <v>3.4682567713999997</v>
      </c>
      <c r="AG4" s="12">
        <v>20.8587498041</v>
      </c>
      <c r="AH4" s="12">
        <v>65.320647982899999</v>
      </c>
      <c r="AI4" s="12">
        <v>46.848786661800006</v>
      </c>
      <c r="AJ4" s="12">
        <v>51.157960243100007</v>
      </c>
      <c r="AK4" s="12">
        <v>214.61143802610002</v>
      </c>
      <c r="AL4" s="14"/>
    </row>
    <row r="5" spans="1:100" ht="14.25">
      <c r="A5" s="5" t="s">
        <v>38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100" ht="14.25">
      <c r="A6" s="5" t="s">
        <v>39</v>
      </c>
      <c r="B6" s="4">
        <v>184.37107854669998</v>
      </c>
      <c r="C6" s="4">
        <v>32.3588294105</v>
      </c>
      <c r="D6" s="4">
        <v>20.8190598857</v>
      </c>
      <c r="E6" s="4">
        <v>7.3498820528</v>
      </c>
      <c r="F6" s="4">
        <v>3.0622828313999997</v>
      </c>
      <c r="G6" s="4">
        <v>11.412844281499998</v>
      </c>
      <c r="H6" s="4">
        <v>3.4422457489</v>
      </c>
      <c r="I6" s="4">
        <v>2.9886846220999996</v>
      </c>
      <c r="J6" s="4">
        <v>250.8109158675</v>
      </c>
      <c r="K6" s="4">
        <v>297.48144966770002</v>
      </c>
      <c r="L6" s="4">
        <v>159.9340587806</v>
      </c>
      <c r="M6" s="4">
        <v>25.368767164600001</v>
      </c>
      <c r="N6" s="4">
        <v>36.0356326012</v>
      </c>
      <c r="O6" s="4">
        <v>17.785844248099998</v>
      </c>
      <c r="P6" s="4">
        <v>73.594845212899997</v>
      </c>
      <c r="Q6" s="4">
        <v>32.945968207500002</v>
      </c>
      <c r="R6" s="4">
        <v>10.239546815299999</v>
      </c>
      <c r="S6" s="4">
        <v>18.245127260299999</v>
      </c>
      <c r="T6" s="4">
        <v>230.39960323670002</v>
      </c>
      <c r="U6" s="4">
        <v>7.9506949166999998</v>
      </c>
      <c r="V6" s="4">
        <v>2.0082696766999999</v>
      </c>
      <c r="W6" s="4">
        <v>47.156488921899992</v>
      </c>
      <c r="X6" s="4">
        <v>34.843353200300001</v>
      </c>
      <c r="Y6" s="4">
        <v>2.2693296416999997</v>
      </c>
      <c r="Z6" s="4">
        <v>5.1435214401999998</v>
      </c>
      <c r="AA6" s="4">
        <v>7.1056181000000006E-3</v>
      </c>
      <c r="AB6" s="4">
        <v>12.2188027123</v>
      </c>
      <c r="AC6" s="4">
        <v>1.6530846867</v>
      </c>
      <c r="AD6" s="4">
        <v>0.10660020199999999</v>
      </c>
      <c r="AE6" s="4">
        <v>0.81057897760000008</v>
      </c>
      <c r="AF6" s="4">
        <v>2.8968089988000001</v>
      </c>
      <c r="AG6" s="4">
        <v>20.573082676800002</v>
      </c>
      <c r="AH6" s="4">
        <v>63.498362399199998</v>
      </c>
      <c r="AI6" s="4">
        <v>38.270474822099999</v>
      </c>
      <c r="AJ6" s="4">
        <v>43.240961059600004</v>
      </c>
      <c r="AK6" s="4">
        <v>183.7991418437</v>
      </c>
    </row>
    <row r="7" spans="1:100" ht="14.25">
      <c r="A7" s="6" t="s">
        <v>40</v>
      </c>
      <c r="B7" s="4">
        <v>148.96606459180001</v>
      </c>
      <c r="C7" s="4">
        <v>28.997326537100001</v>
      </c>
      <c r="D7" s="4">
        <v>20.027561311300001</v>
      </c>
      <c r="E7" s="4">
        <v>7.2411448852999998</v>
      </c>
      <c r="F7" s="4">
        <v>2.9563799281000001</v>
      </c>
      <c r="G7" s="4">
        <v>10.571043621899998</v>
      </c>
      <c r="H7" s="4">
        <v>3.1272399857999997</v>
      </c>
      <c r="I7" s="4">
        <v>2.6462774935</v>
      </c>
      <c r="J7" s="4">
        <v>190.63914710740002</v>
      </c>
      <c r="K7" s="4">
        <v>284.4004781722</v>
      </c>
      <c r="L7" s="4">
        <v>154.61981761529998</v>
      </c>
      <c r="M7" s="4">
        <v>24.730479303100001</v>
      </c>
      <c r="N7" s="4">
        <v>34.898564044400004</v>
      </c>
      <c r="O7" s="4">
        <v>17.597316647100001</v>
      </c>
      <c r="P7" s="4">
        <v>70.906796488099999</v>
      </c>
      <c r="Q7" s="4">
        <v>32.0045827167</v>
      </c>
      <c r="R7" s="4">
        <v>9.6186499034999997</v>
      </c>
      <c r="S7" s="4">
        <v>17.686930120699998</v>
      </c>
      <c r="T7" s="4">
        <v>212.4398302484</v>
      </c>
      <c r="U7" s="4">
        <v>7.6753896696000004</v>
      </c>
      <c r="V7" s="4">
        <v>1.6129006019999999</v>
      </c>
      <c r="W7" s="4">
        <v>45.820785645500003</v>
      </c>
      <c r="X7" s="4">
        <v>31.7361453611</v>
      </c>
      <c r="Y7" s="4">
        <v>2.1661348003000001</v>
      </c>
      <c r="Z7" s="4">
        <v>4.3348462256999998</v>
      </c>
      <c r="AA7" s="4">
        <v>3.6622990000000004E-3</v>
      </c>
      <c r="AB7" s="4">
        <v>11.0684775227</v>
      </c>
      <c r="AC7" s="4">
        <v>1.5151475447999998</v>
      </c>
      <c r="AD7" s="4">
        <v>0.1029691826</v>
      </c>
      <c r="AE7" s="4">
        <v>0.77271858519999992</v>
      </c>
      <c r="AF7" s="4">
        <v>2.7932294752999995</v>
      </c>
      <c r="AG7" s="4">
        <v>17.879294531599999</v>
      </c>
      <c r="AH7" s="4">
        <v>60.868580777200002</v>
      </c>
      <c r="AI7" s="4">
        <v>35.637173039699995</v>
      </c>
      <c r="AJ7" s="4">
        <v>39.852672126900003</v>
      </c>
      <c r="AK7" s="4">
        <v>161.12033230980001</v>
      </c>
    </row>
    <row r="8" spans="1:100" ht="14.25">
      <c r="A8" s="6" t="s">
        <v>41</v>
      </c>
      <c r="B8" s="4">
        <v>31.009776543800001</v>
      </c>
      <c r="C8" s="4">
        <v>2.9846988991000001</v>
      </c>
      <c r="D8" s="4">
        <v>0.50388025820000004</v>
      </c>
      <c r="E8" s="4">
        <v>3.9736092700000003E-2</v>
      </c>
      <c r="F8" s="4">
        <v>6.9081557099999996E-2</v>
      </c>
      <c r="G8" s="4">
        <v>0.57349347389999983</v>
      </c>
      <c r="H8" s="4">
        <v>0.15113416830000001</v>
      </c>
      <c r="I8" s="4">
        <v>0.21104266050000001</v>
      </c>
      <c r="J8" s="4">
        <v>53.607303307700008</v>
      </c>
      <c r="K8" s="4">
        <v>11.4234271269</v>
      </c>
      <c r="L8" s="4">
        <v>3.9437390685000002</v>
      </c>
      <c r="M8" s="4">
        <v>0.48794051529999999</v>
      </c>
      <c r="N8" s="4">
        <v>0.65189596159999963</v>
      </c>
      <c r="O8" s="4">
        <v>9.86002198E-2</v>
      </c>
      <c r="P8" s="4">
        <v>2.2166065791000005</v>
      </c>
      <c r="Q8" s="4">
        <v>0.48060532219999996</v>
      </c>
      <c r="R8" s="4">
        <v>0.1840120821</v>
      </c>
      <c r="S8" s="4">
        <v>0.38311910369999996</v>
      </c>
      <c r="T8" s="4">
        <v>15.990554603200001</v>
      </c>
      <c r="U8" s="4">
        <v>0.2086841385</v>
      </c>
      <c r="V8" s="4">
        <v>0.3729451372</v>
      </c>
      <c r="W8" s="4">
        <v>1.2260991405999999</v>
      </c>
      <c r="X8" s="4">
        <v>2.8893369433999996</v>
      </c>
      <c r="Y8" s="4">
        <v>8.3269993299999998E-2</v>
      </c>
      <c r="Z8" s="4">
        <v>0.13813627940000001</v>
      </c>
      <c r="AA8" s="4">
        <v>2.7536841999999998E-3</v>
      </c>
      <c r="AB8" s="4">
        <v>0.93497054150000003</v>
      </c>
      <c r="AC8" s="4">
        <v>8.0768760100000003E-2</v>
      </c>
      <c r="AD8" s="4">
        <v>1.4664916000000001E-3</v>
      </c>
      <c r="AE8" s="4">
        <v>2.8935897400000004E-2</v>
      </c>
      <c r="AF8" s="4">
        <v>8.7178652300000006E-2</v>
      </c>
      <c r="AG8" s="4">
        <v>2.4456987443</v>
      </c>
      <c r="AH8" s="4">
        <v>2.4707714034000001</v>
      </c>
      <c r="AI8" s="4">
        <v>2.4301325562000002</v>
      </c>
      <c r="AJ8" s="4">
        <v>2.7576368681000001</v>
      </c>
      <c r="AK8" s="4">
        <v>17.438188903699999</v>
      </c>
    </row>
    <row r="9" spans="1:100" ht="14.25">
      <c r="A9" s="6" t="s">
        <v>42</v>
      </c>
      <c r="B9" s="4">
        <v>4.3952374111000001</v>
      </c>
      <c r="C9" s="4">
        <v>0.37680397430000001</v>
      </c>
      <c r="D9" s="4">
        <v>0.28761831619999995</v>
      </c>
      <c r="E9" s="4">
        <v>6.9001074800000006E-2</v>
      </c>
      <c r="F9" s="4">
        <v>3.6821346200000001E-2</v>
      </c>
      <c r="G9" s="4">
        <v>0.26830718569999995</v>
      </c>
      <c r="H9" s="4">
        <v>0.16387159479999999</v>
      </c>
      <c r="I9" s="4">
        <v>0.13136446809999999</v>
      </c>
      <c r="J9" s="4">
        <v>6.5644654524000003</v>
      </c>
      <c r="K9" s="4">
        <v>1.6575443686000002</v>
      </c>
      <c r="L9" s="4">
        <v>1.3705020967999997</v>
      </c>
      <c r="M9" s="4">
        <v>0.15034734620000001</v>
      </c>
      <c r="N9" s="4">
        <v>0.48517259519999995</v>
      </c>
      <c r="O9" s="4">
        <v>8.9927381200000017E-2</v>
      </c>
      <c r="P9" s="4">
        <v>0.47144214569999998</v>
      </c>
      <c r="Q9" s="4">
        <v>0.46078016859999998</v>
      </c>
      <c r="R9" s="4">
        <v>0.43688482969999998</v>
      </c>
      <c r="S9" s="4">
        <v>0.17507803590000001</v>
      </c>
      <c r="T9" s="4">
        <v>1.9692183850999994</v>
      </c>
      <c r="U9" s="4">
        <v>6.6621108600000006E-2</v>
      </c>
      <c r="V9" s="4">
        <v>2.2423937500000001E-2</v>
      </c>
      <c r="W9" s="4">
        <v>0.10960413579999999</v>
      </c>
      <c r="X9" s="4">
        <v>0.21787089580000002</v>
      </c>
      <c r="Y9" s="4">
        <v>1.99248481E-2</v>
      </c>
      <c r="Z9" s="4">
        <v>0.67053893510000007</v>
      </c>
      <c r="AA9" s="4">
        <v>6.8963490000000004E-4</v>
      </c>
      <c r="AB9" s="4">
        <v>0.21535464809999999</v>
      </c>
      <c r="AC9" s="4">
        <v>5.7168381799999994E-2</v>
      </c>
      <c r="AD9" s="4">
        <v>2.1645278000000001E-3</v>
      </c>
      <c r="AE9" s="4">
        <v>8.9244949999999993E-3</v>
      </c>
      <c r="AF9" s="4">
        <v>1.64008712E-2</v>
      </c>
      <c r="AG9" s="4">
        <v>0.24808940090000001</v>
      </c>
      <c r="AH9" s="4">
        <v>0.1590102186</v>
      </c>
      <c r="AI9" s="4">
        <v>0.20316922619999997</v>
      </c>
      <c r="AJ9" s="4">
        <v>0.63065206460000001</v>
      </c>
      <c r="AK9" s="4">
        <v>5.2406206302000005</v>
      </c>
    </row>
    <row r="10" spans="1:100" ht="14.25">
      <c r="A10" s="5" t="s">
        <v>43</v>
      </c>
      <c r="B10" s="4">
        <v>143.28900011209998</v>
      </c>
      <c r="C10" s="4">
        <v>11.859421006199998</v>
      </c>
      <c r="D10" s="4">
        <v>0.52204694610000002</v>
      </c>
      <c r="E10" s="4">
        <v>6.5766773099999995E-2</v>
      </c>
      <c r="F10" s="4">
        <v>3.4923880063000001</v>
      </c>
      <c r="G10" s="4">
        <v>2.4011601232999999</v>
      </c>
      <c r="H10" s="4">
        <v>0.1667274829</v>
      </c>
      <c r="I10" s="4">
        <v>4.5955377400000004E-2</v>
      </c>
      <c r="J10" s="4">
        <v>554.80820186300002</v>
      </c>
      <c r="K10" s="4">
        <v>20.515449679700001</v>
      </c>
      <c r="L10" s="4">
        <v>19.045511142599999</v>
      </c>
      <c r="M10" s="4">
        <v>3.4828252195999996</v>
      </c>
      <c r="N10" s="4">
        <v>12.552013459000001</v>
      </c>
      <c r="O10" s="4">
        <v>5.3766613439999995</v>
      </c>
      <c r="P10" s="4">
        <v>19.756334580899999</v>
      </c>
      <c r="Q10" s="4">
        <v>3.1958781419000002</v>
      </c>
      <c r="R10" s="4">
        <v>1.2680724312</v>
      </c>
      <c r="S10" s="4">
        <v>0.55246795170000007</v>
      </c>
      <c r="T10" s="4">
        <v>40.329743899099995</v>
      </c>
      <c r="U10" s="4">
        <v>10.3027171099</v>
      </c>
      <c r="V10" s="4">
        <v>1.2954579099999999E-2</v>
      </c>
      <c r="W10" s="4">
        <v>5.0251404374000002</v>
      </c>
      <c r="X10" s="4">
        <v>8.9104247128999994</v>
      </c>
      <c r="Y10" s="4">
        <v>0.32601810329999997</v>
      </c>
      <c r="Z10" s="4">
        <v>1.2156499565999999</v>
      </c>
      <c r="AA10" s="4">
        <v>0</v>
      </c>
      <c r="AB10" s="4">
        <v>2.3727048025999999</v>
      </c>
      <c r="AC10" s="4">
        <v>0.16038879109999998</v>
      </c>
      <c r="AD10" s="4">
        <v>0</v>
      </c>
      <c r="AE10" s="4">
        <v>1.8007750000000001E-4</v>
      </c>
      <c r="AF10" s="4">
        <v>0.56495805979999991</v>
      </c>
      <c r="AG10" s="4">
        <v>0.19318453460000001</v>
      </c>
      <c r="AH10" s="4">
        <v>1.7689173280000001</v>
      </c>
      <c r="AI10" s="4">
        <v>8.5026306092999988</v>
      </c>
      <c r="AJ10" s="4">
        <v>7.7914719777999997</v>
      </c>
      <c r="AK10" s="4">
        <v>30.026622599499998</v>
      </c>
    </row>
    <row r="11" spans="1:100" ht="14.25">
      <c r="A11" s="5" t="s">
        <v>44</v>
      </c>
      <c r="B11" s="4">
        <v>35.361206500900003</v>
      </c>
      <c r="C11" s="4">
        <v>10.520432743099999</v>
      </c>
      <c r="D11" s="4">
        <v>0.46843881710000002</v>
      </c>
      <c r="E11" s="4">
        <v>2.4166993099999999E-2</v>
      </c>
      <c r="F11" s="4">
        <v>3.4700578535000002</v>
      </c>
      <c r="G11" s="4">
        <v>2.3926604961</v>
      </c>
      <c r="H11" s="4">
        <v>0.16590727769999999</v>
      </c>
      <c r="I11" s="4">
        <v>3.251391E-2</v>
      </c>
      <c r="J11" s="4">
        <v>138.174637711</v>
      </c>
      <c r="K11" s="4">
        <v>11.332444358900002</v>
      </c>
      <c r="L11" s="4">
        <v>12.545349748200001</v>
      </c>
      <c r="M11" s="4">
        <v>0.43205639280000002</v>
      </c>
      <c r="N11" s="4">
        <v>1.9476662875999999</v>
      </c>
      <c r="O11" s="4">
        <v>3.8685442655000002</v>
      </c>
      <c r="P11" s="4">
        <v>16.505441289299998</v>
      </c>
      <c r="Q11" s="4">
        <v>2.3364115396999998</v>
      </c>
      <c r="R11" s="4">
        <v>0.7680545312</v>
      </c>
      <c r="S11" s="4">
        <v>0.50056796450000007</v>
      </c>
      <c r="T11" s="4">
        <v>25.487356673699999</v>
      </c>
      <c r="U11" s="4">
        <v>0.27404588790000001</v>
      </c>
      <c r="V11" s="4">
        <v>7.6750656000000002E-3</v>
      </c>
      <c r="W11" s="4">
        <v>1.8906890518999999</v>
      </c>
      <c r="X11" s="4">
        <v>2.8009826861000002</v>
      </c>
      <c r="Y11" s="4">
        <v>1.8874498000000001E-3</v>
      </c>
      <c r="Z11" s="4">
        <v>1.000574013</v>
      </c>
      <c r="AA11" s="4">
        <v>0</v>
      </c>
      <c r="AB11" s="4">
        <v>1.3189031137</v>
      </c>
      <c r="AC11" s="4">
        <v>1.3935071100000002E-2</v>
      </c>
      <c r="AD11" s="4">
        <v>0</v>
      </c>
      <c r="AE11" s="4">
        <v>1.8007750000000001E-4</v>
      </c>
      <c r="AF11" s="4">
        <v>0.49796972979999998</v>
      </c>
      <c r="AG11" s="4">
        <v>1.5509594099999999E-2</v>
      </c>
      <c r="AH11" s="4">
        <v>0.70607472120000003</v>
      </c>
      <c r="AI11" s="4">
        <v>2.6455201375000001</v>
      </c>
      <c r="AJ11" s="4">
        <v>5.1456845312999997</v>
      </c>
      <c r="AK11" s="4">
        <v>10.0549803551</v>
      </c>
    </row>
    <row r="12" spans="1:100" ht="14.25">
      <c r="A12" s="5" t="s">
        <v>45</v>
      </c>
      <c r="B12" s="4">
        <v>103.08385234319999</v>
      </c>
      <c r="C12" s="4">
        <v>0.2808562315</v>
      </c>
      <c r="D12" s="4">
        <v>0</v>
      </c>
      <c r="E12" s="4">
        <v>4.1599780000000003E-2</v>
      </c>
      <c r="F12" s="4">
        <v>2.1959342499999999E-2</v>
      </c>
      <c r="G12" s="4">
        <v>2.1778179999999703E-4</v>
      </c>
      <c r="H12" s="4">
        <v>0</v>
      </c>
      <c r="I12" s="4">
        <v>0</v>
      </c>
      <c r="J12" s="4">
        <v>413.47155827349997</v>
      </c>
      <c r="K12" s="4">
        <v>1.7665255553999999</v>
      </c>
      <c r="L12" s="4">
        <v>3.7401323881999997</v>
      </c>
      <c r="M12" s="4">
        <v>1.9997240306999999</v>
      </c>
      <c r="N12" s="4">
        <v>9.6169060586999997</v>
      </c>
      <c r="O12" s="4">
        <v>0.5</v>
      </c>
      <c r="P12" s="4">
        <v>8.9970250000000001E-4</v>
      </c>
      <c r="Q12" s="4">
        <v>0</v>
      </c>
      <c r="R12" s="4">
        <v>0</v>
      </c>
      <c r="S12" s="4">
        <v>3.6175680000000002E-2</v>
      </c>
      <c r="T12" s="4">
        <v>3.6905673358000017</v>
      </c>
      <c r="U12" s="4">
        <v>9.9715440620000013</v>
      </c>
      <c r="V12" s="4">
        <v>4.62949E-3</v>
      </c>
      <c r="W12" s="4">
        <v>4.0249741200000001E-2</v>
      </c>
      <c r="X12" s="4">
        <v>8.9673968999999989E-3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1.7802410000000001E-2</v>
      </c>
      <c r="AG12" s="4">
        <v>0.15275333999999999</v>
      </c>
      <c r="AH12" s="4">
        <v>0.86530079479999999</v>
      </c>
      <c r="AI12" s="4">
        <v>2.7877284138</v>
      </c>
      <c r="AJ12" s="4">
        <v>7.8657695999999992E-3</v>
      </c>
      <c r="AK12" s="4">
        <v>19.135122880299999</v>
      </c>
    </row>
    <row r="13" spans="1:100" ht="14.25">
      <c r="A13" s="5" t="s">
        <v>46</v>
      </c>
      <c r="B13" s="4">
        <v>4.8422505839000003</v>
      </c>
      <c r="C13" s="4">
        <v>1.0581320316</v>
      </c>
      <c r="D13" s="4">
        <v>5.3608129000000004E-2</v>
      </c>
      <c r="E13" s="4">
        <v>0</v>
      </c>
      <c r="F13" s="4">
        <v>3.708103E-4</v>
      </c>
      <c r="G13" s="4">
        <v>8.2818453999999979E-3</v>
      </c>
      <c r="H13" s="4">
        <v>7.3797520000000005E-4</v>
      </c>
      <c r="I13" s="4">
        <v>1.34414674E-2</v>
      </c>
      <c r="J13" s="4">
        <v>3.1620058785</v>
      </c>
      <c r="K13" s="4">
        <v>7.4163521102000001</v>
      </c>
      <c r="L13" s="4">
        <v>2.7598861561999999</v>
      </c>
      <c r="M13" s="4">
        <v>1.0510447961</v>
      </c>
      <c r="N13" s="4">
        <v>0.98628579620000001</v>
      </c>
      <c r="O13" s="4">
        <v>1.0081170785</v>
      </c>
      <c r="P13" s="4">
        <v>3.2499935891000002</v>
      </c>
      <c r="Q13" s="4">
        <v>0.85946660220000004</v>
      </c>
      <c r="R13" s="4">
        <v>0.50001790000000002</v>
      </c>
      <c r="S13" s="4">
        <v>1.5724307199999999E-2</v>
      </c>
      <c r="T13" s="4">
        <v>11.1154695924</v>
      </c>
      <c r="U13" s="4">
        <v>5.7127160000000003E-2</v>
      </c>
      <c r="V13" s="4">
        <v>6.5002349999999996E-4</v>
      </c>
      <c r="W13" s="4">
        <v>3.0942016443</v>
      </c>
      <c r="X13" s="4">
        <v>6.1003584791999996</v>
      </c>
      <c r="Y13" s="4">
        <v>0.32413065350000003</v>
      </c>
      <c r="Z13" s="4">
        <v>0.21353113570000001</v>
      </c>
      <c r="AA13" s="4">
        <v>0</v>
      </c>
      <c r="AB13" s="4">
        <v>1.0538016888999999</v>
      </c>
      <c r="AC13" s="4">
        <v>0.14645372000000001</v>
      </c>
      <c r="AD13" s="4">
        <v>0</v>
      </c>
      <c r="AE13" s="4">
        <v>0</v>
      </c>
      <c r="AF13" s="4">
        <v>4.9185920000000001E-2</v>
      </c>
      <c r="AG13" s="4">
        <v>2.7374259000000002E-3</v>
      </c>
      <c r="AH13" s="4">
        <v>0.19754181199999998</v>
      </c>
      <c r="AI13" s="4">
        <v>3.0689522799</v>
      </c>
      <c r="AJ13" s="4">
        <v>2.6379216769</v>
      </c>
      <c r="AK13" s="4">
        <v>0.83651936409999994</v>
      </c>
    </row>
    <row r="14" spans="1:100" ht="14.25">
      <c r="A14" s="2" t="s">
        <v>47</v>
      </c>
      <c r="B14" s="12">
        <v>485.31722308870002</v>
      </c>
      <c r="C14" s="12">
        <v>46.338053454300002</v>
      </c>
      <c r="D14" s="12">
        <v>25.4113408865</v>
      </c>
      <c r="E14" s="12">
        <v>6.8187415652999999</v>
      </c>
      <c r="F14" s="12">
        <v>7.9028513409999999</v>
      </c>
      <c r="G14" s="12">
        <v>28.765229349200006</v>
      </c>
      <c r="H14" s="12">
        <v>10.576677398999999</v>
      </c>
      <c r="I14" s="12">
        <v>6.4695057044000004</v>
      </c>
      <c r="J14" s="12">
        <v>822.04745769169995</v>
      </c>
      <c r="K14" s="12">
        <v>208.99870006250001</v>
      </c>
      <c r="L14" s="12">
        <v>99.651378517999987</v>
      </c>
      <c r="M14" s="12">
        <v>25.7684130315</v>
      </c>
      <c r="N14" s="12">
        <v>39.229841534400002</v>
      </c>
      <c r="O14" s="12">
        <v>14.7793969888</v>
      </c>
      <c r="P14" s="12">
        <v>81.3011051581</v>
      </c>
      <c r="Q14" s="12">
        <v>41.9820912976</v>
      </c>
      <c r="R14" s="12">
        <v>18.082379498399998</v>
      </c>
      <c r="S14" s="12">
        <v>14.8673195821</v>
      </c>
      <c r="T14" s="12">
        <v>209.4683250004</v>
      </c>
      <c r="U14" s="12">
        <v>14.3760352808</v>
      </c>
      <c r="V14" s="12">
        <v>5.0364292723000004</v>
      </c>
      <c r="W14" s="12">
        <v>50.7619621913</v>
      </c>
      <c r="X14" s="12">
        <v>49.965804882500002</v>
      </c>
      <c r="Y14" s="12">
        <v>1.9957149896999999</v>
      </c>
      <c r="Z14" s="12">
        <v>7.7617957671000006</v>
      </c>
      <c r="AA14" s="12">
        <v>0.15260169239999999</v>
      </c>
      <c r="AB14" s="12">
        <v>19.4686774089</v>
      </c>
      <c r="AC14" s="12">
        <v>4.1198544112999995</v>
      </c>
      <c r="AD14" s="12">
        <v>0.23101861030000001</v>
      </c>
      <c r="AE14" s="12">
        <v>0.34814392430000002</v>
      </c>
      <c r="AF14" s="12">
        <v>4.2341472661999999</v>
      </c>
      <c r="AG14" s="12">
        <v>29.902587711399999</v>
      </c>
      <c r="AH14" s="12">
        <v>40.136537050100003</v>
      </c>
      <c r="AI14" s="12">
        <v>52.895949413400004</v>
      </c>
      <c r="AJ14" s="12">
        <v>32.384388056700004</v>
      </c>
      <c r="AK14" s="12">
        <v>213.22833885400001</v>
      </c>
      <c r="AL14" s="14"/>
    </row>
    <row r="15" spans="1:100" ht="14.25">
      <c r="A15" s="5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100" ht="14.25">
      <c r="A16" s="5" t="s">
        <v>39</v>
      </c>
      <c r="B16" s="4">
        <v>364.50822934660005</v>
      </c>
      <c r="C16" s="4">
        <v>35.528089122899999</v>
      </c>
      <c r="D16" s="4">
        <v>24.406168216300003</v>
      </c>
      <c r="E16" s="4">
        <v>6.6987218532000004</v>
      </c>
      <c r="F16" s="4">
        <v>7.8024155796000008</v>
      </c>
      <c r="G16" s="4">
        <v>24.956826313500002</v>
      </c>
      <c r="H16" s="4">
        <v>10.453764508400001</v>
      </c>
      <c r="I16" s="4">
        <v>6.3366601029999998</v>
      </c>
      <c r="J16" s="4">
        <v>328.05793558350001</v>
      </c>
      <c r="K16" s="4">
        <v>193.46312962089999</v>
      </c>
      <c r="L16" s="4">
        <v>87.422443065300001</v>
      </c>
      <c r="M16" s="4">
        <v>23.713080805500002</v>
      </c>
      <c r="N16" s="4">
        <v>25.644944049599999</v>
      </c>
      <c r="O16" s="4">
        <v>11.5460115599</v>
      </c>
      <c r="P16" s="4">
        <v>71.555290075499997</v>
      </c>
      <c r="Q16" s="4">
        <v>38.045807440200001</v>
      </c>
      <c r="R16" s="4">
        <v>11.6476099969</v>
      </c>
      <c r="S16" s="4">
        <v>13.1366026427</v>
      </c>
      <c r="T16" s="4">
        <v>148.5403303743</v>
      </c>
      <c r="U16" s="4">
        <v>12.1437826005</v>
      </c>
      <c r="V16" s="4">
        <v>4.6624216412999999</v>
      </c>
      <c r="W16" s="4">
        <v>41.882951087499997</v>
      </c>
      <c r="X16" s="4">
        <v>45.774938681999998</v>
      </c>
      <c r="Y16" s="4">
        <v>0.91535589029999997</v>
      </c>
      <c r="Z16" s="4">
        <v>5.6888070682000009</v>
      </c>
      <c r="AA16" s="4">
        <v>0.1525279232</v>
      </c>
      <c r="AB16" s="4">
        <v>18.586908718699998</v>
      </c>
      <c r="AC16" s="4">
        <v>4.0835328283000001</v>
      </c>
      <c r="AD16" s="4">
        <v>0.22662234910000001</v>
      </c>
      <c r="AE16" s="4">
        <v>0.3208717431</v>
      </c>
      <c r="AF16" s="4">
        <v>3.8610699361999998</v>
      </c>
      <c r="AG16" s="4">
        <v>26.181803329600001</v>
      </c>
      <c r="AH16" s="4">
        <v>33.949883495000002</v>
      </c>
      <c r="AI16" s="4">
        <v>49.845667339399995</v>
      </c>
      <c r="AJ16" s="4">
        <v>30.400745988000001</v>
      </c>
      <c r="AK16" s="4">
        <v>165.58032212590001</v>
      </c>
    </row>
    <row r="17" spans="1:38" ht="14.25">
      <c r="A17" s="6" t="s">
        <v>40</v>
      </c>
      <c r="B17" s="4">
        <v>321.08354611999999</v>
      </c>
      <c r="C17" s="4">
        <v>29.896795041799997</v>
      </c>
      <c r="D17" s="4">
        <v>21.788941402800003</v>
      </c>
      <c r="E17" s="4">
        <v>5.8211070861000005</v>
      </c>
      <c r="F17" s="4">
        <v>7.1154018294000005</v>
      </c>
      <c r="G17" s="4">
        <v>22.041194383200008</v>
      </c>
      <c r="H17" s="4">
        <v>9.3227722849999992</v>
      </c>
      <c r="I17" s="4">
        <v>5.4526481370000006</v>
      </c>
      <c r="J17" s="4">
        <v>245.98018146819999</v>
      </c>
      <c r="K17" s="4">
        <v>177.89778882979999</v>
      </c>
      <c r="L17" s="4">
        <v>57.214723342700005</v>
      </c>
      <c r="M17" s="4">
        <v>21.734950903800001</v>
      </c>
      <c r="N17" s="4">
        <v>23.299190801100007</v>
      </c>
      <c r="O17" s="4">
        <v>10.816791866900001</v>
      </c>
      <c r="P17" s="4">
        <v>66.959711575699998</v>
      </c>
      <c r="Q17" s="4">
        <v>35.959127456499999</v>
      </c>
      <c r="R17" s="4">
        <v>10.1614361009</v>
      </c>
      <c r="S17" s="4">
        <v>11.405979090999999</v>
      </c>
      <c r="T17" s="4">
        <v>109.13287190289999</v>
      </c>
      <c r="U17" s="4">
        <v>11.3984963048</v>
      </c>
      <c r="V17" s="4">
        <v>4.0727673883</v>
      </c>
      <c r="W17" s="4">
        <v>39.467023730599998</v>
      </c>
      <c r="X17" s="4">
        <v>41.408977680100001</v>
      </c>
      <c r="Y17" s="4">
        <v>0.60047366260000001</v>
      </c>
      <c r="Z17" s="4">
        <v>3.7744885518999998</v>
      </c>
      <c r="AA17" s="4">
        <v>0.1470343345</v>
      </c>
      <c r="AB17" s="4">
        <v>17.173721643699999</v>
      </c>
      <c r="AC17" s="4">
        <v>3.7979710455000002</v>
      </c>
      <c r="AD17" s="4">
        <v>0.17721114899999998</v>
      </c>
      <c r="AE17" s="4">
        <v>0.22264960190000002</v>
      </c>
      <c r="AF17" s="4">
        <v>3.4634275151999998</v>
      </c>
      <c r="AG17" s="4">
        <v>23.701094914499997</v>
      </c>
      <c r="AH17" s="4">
        <v>30.901473387300001</v>
      </c>
      <c r="AI17" s="4">
        <v>47.5868928095</v>
      </c>
      <c r="AJ17" s="4">
        <v>27.397086904999998</v>
      </c>
      <c r="AK17" s="4">
        <v>129.05492633419999</v>
      </c>
    </row>
    <row r="18" spans="1:38" ht="14.25">
      <c r="A18" s="6" t="s">
        <v>41</v>
      </c>
      <c r="B18" s="4">
        <v>29.553319222800003</v>
      </c>
      <c r="C18" s="4">
        <v>3.9127276035</v>
      </c>
      <c r="D18" s="4">
        <v>1.5840075219</v>
      </c>
      <c r="E18" s="4">
        <v>0.85969048150000005</v>
      </c>
      <c r="F18" s="4">
        <v>0.67190939640000003</v>
      </c>
      <c r="G18" s="4">
        <v>2.6759200885999999</v>
      </c>
      <c r="H18" s="4">
        <v>0.78933359579999995</v>
      </c>
      <c r="I18" s="4">
        <v>0.81514467760000009</v>
      </c>
      <c r="J18" s="4">
        <v>69.870091126299997</v>
      </c>
      <c r="K18" s="4">
        <v>10.7562000829</v>
      </c>
      <c r="L18" s="4">
        <v>18.968101516199997</v>
      </c>
      <c r="M18" s="4">
        <v>1.3053748515000001</v>
      </c>
      <c r="N18" s="4">
        <v>1.6000757959</v>
      </c>
      <c r="O18" s="4">
        <v>0.68803690150000008</v>
      </c>
      <c r="P18" s="4">
        <v>3.4905083317000001</v>
      </c>
      <c r="Q18" s="4">
        <v>1.5659700235</v>
      </c>
      <c r="R18" s="4">
        <v>1.0567305257999999</v>
      </c>
      <c r="S18" s="4">
        <v>1.3140756849999999</v>
      </c>
      <c r="T18" s="4">
        <v>21.814380670300004</v>
      </c>
      <c r="U18" s="4">
        <v>0.58116989350000003</v>
      </c>
      <c r="V18" s="4">
        <v>0.52451598840000002</v>
      </c>
      <c r="W18" s="4">
        <v>1.4265785559999999</v>
      </c>
      <c r="X18" s="4">
        <v>3.5314404783</v>
      </c>
      <c r="Y18" s="4">
        <v>0.27859564050000002</v>
      </c>
      <c r="Z18" s="4">
        <v>1.7342537500999999</v>
      </c>
      <c r="AA18" s="4">
        <v>5.3715276999999999E-3</v>
      </c>
      <c r="AB18" s="4">
        <v>1.2047348914</v>
      </c>
      <c r="AC18" s="4">
        <v>0.27953608299999999</v>
      </c>
      <c r="AD18" s="4">
        <v>4.5346324600000001E-2</v>
      </c>
      <c r="AE18" s="4">
        <v>9.7360933599999991E-2</v>
      </c>
      <c r="AF18" s="4">
        <v>0.376555576</v>
      </c>
      <c r="AG18" s="4">
        <v>1.8261389815</v>
      </c>
      <c r="AH18" s="4">
        <v>2.8155074542</v>
      </c>
      <c r="AI18" s="4">
        <v>2.0987084302999999</v>
      </c>
      <c r="AJ18" s="4">
        <v>2.5038936705000001</v>
      </c>
      <c r="AK18" s="4">
        <v>26.894783971900001</v>
      </c>
    </row>
    <row r="19" spans="1:38" ht="14.25">
      <c r="A19" s="6" t="s">
        <v>42</v>
      </c>
      <c r="B19" s="4">
        <v>13.871364003800002</v>
      </c>
      <c r="C19" s="4">
        <v>1.7185664775999998</v>
      </c>
      <c r="D19" s="4">
        <v>1.0332192916</v>
      </c>
      <c r="E19" s="4">
        <v>1.7924285599999999E-2</v>
      </c>
      <c r="F19" s="4">
        <v>1.5104353799999999E-2</v>
      </c>
      <c r="G19" s="4">
        <v>0.23971184169999998</v>
      </c>
      <c r="H19" s="4">
        <v>0.34165862759999999</v>
      </c>
      <c r="I19" s="4">
        <v>6.8867288400000004E-2</v>
      </c>
      <c r="J19" s="4">
        <v>12.207662989000001</v>
      </c>
      <c r="K19" s="4">
        <v>4.8091407082000002</v>
      </c>
      <c r="L19" s="4">
        <v>11.239618206400001</v>
      </c>
      <c r="M19" s="4">
        <v>0.67275505019999993</v>
      </c>
      <c r="N19" s="4">
        <v>0.74567745259999996</v>
      </c>
      <c r="O19" s="4">
        <v>4.1182791499999996E-2</v>
      </c>
      <c r="P19" s="4">
        <v>1.1050701681000001</v>
      </c>
      <c r="Q19" s="4">
        <v>0.52070996020000004</v>
      </c>
      <c r="R19" s="4">
        <v>0.42944337020000001</v>
      </c>
      <c r="S19" s="4">
        <v>0.41654786669999999</v>
      </c>
      <c r="T19" s="4">
        <v>17.593077801100005</v>
      </c>
      <c r="U19" s="4">
        <v>0.16411640219999998</v>
      </c>
      <c r="V19" s="4">
        <v>6.5138264599999995E-2</v>
      </c>
      <c r="W19" s="4">
        <v>0.98934880089999999</v>
      </c>
      <c r="X19" s="4">
        <v>0.83452052359999995</v>
      </c>
      <c r="Y19" s="4">
        <v>3.6286587199999998E-2</v>
      </c>
      <c r="Z19" s="4">
        <v>0.1800647662</v>
      </c>
      <c r="AA19" s="4">
        <v>1.2206100000000001E-4</v>
      </c>
      <c r="AB19" s="4">
        <v>0.20845218360000001</v>
      </c>
      <c r="AC19" s="4">
        <v>6.0256998000000001E-3</v>
      </c>
      <c r="AD19" s="4">
        <v>4.0648755000000005E-3</v>
      </c>
      <c r="AE19" s="4">
        <v>8.6120760000000011E-4</v>
      </c>
      <c r="AF19" s="4">
        <v>2.1086845E-2</v>
      </c>
      <c r="AG19" s="4">
        <v>0.65456943359999997</v>
      </c>
      <c r="AH19" s="4">
        <v>0.23290265350000003</v>
      </c>
      <c r="AI19" s="4">
        <v>0.16006609960000001</v>
      </c>
      <c r="AJ19" s="4">
        <v>0.49976541250000001</v>
      </c>
      <c r="AK19" s="4">
        <v>9.6306118198000004</v>
      </c>
    </row>
    <row r="20" spans="1:38" ht="14.25">
      <c r="A20" s="5" t="s">
        <v>43</v>
      </c>
      <c r="B20" s="4">
        <v>120.3609575883</v>
      </c>
      <c r="C20" s="4">
        <v>10.743213026800001</v>
      </c>
      <c r="D20" s="4">
        <v>0.92753934540000005</v>
      </c>
      <c r="E20" s="4">
        <v>6.1054679199999996E-2</v>
      </c>
      <c r="F20" s="4">
        <v>7.0175921200000005E-2</v>
      </c>
      <c r="G20" s="4">
        <v>3.7116988007000007</v>
      </c>
      <c r="H20" s="4">
        <v>8.7454777799999994E-2</v>
      </c>
      <c r="I20" s="4">
        <v>8.7461555999999996E-2</v>
      </c>
      <c r="J20" s="4">
        <v>493.24691372220002</v>
      </c>
      <c r="K20" s="4">
        <v>15.258886569400001</v>
      </c>
      <c r="L20" s="4">
        <v>12.0648399992</v>
      </c>
      <c r="M20" s="4">
        <v>1.8289525723</v>
      </c>
      <c r="N20" s="4">
        <v>13.524138203900002</v>
      </c>
      <c r="O20" s="4">
        <v>3.2034890682999997</v>
      </c>
      <c r="P20" s="4">
        <v>9.5955589465999989</v>
      </c>
      <c r="Q20" s="4">
        <v>3.8351366773000004</v>
      </c>
      <c r="R20" s="4">
        <v>6.3608320311000002</v>
      </c>
      <c r="S20" s="4">
        <v>1.6592154246999999</v>
      </c>
      <c r="T20" s="4">
        <v>60.577779781300002</v>
      </c>
      <c r="U20" s="4">
        <v>2.1982496226000001</v>
      </c>
      <c r="V20" s="4">
        <v>0.35902459840000006</v>
      </c>
      <c r="W20" s="4">
        <v>8.8251237007000007</v>
      </c>
      <c r="X20" s="4">
        <v>4.0542266180000004</v>
      </c>
      <c r="Y20" s="4">
        <v>1.0586282885</v>
      </c>
      <c r="Z20" s="4">
        <v>2.0261424690999998</v>
      </c>
      <c r="AA20" s="4">
        <v>0</v>
      </c>
      <c r="AB20" s="4">
        <v>0.82138261609999996</v>
      </c>
      <c r="AC20" s="4">
        <v>1.7676295599999999E-2</v>
      </c>
      <c r="AD20" s="4">
        <v>0</v>
      </c>
      <c r="AE20" s="4">
        <v>1.8602410700000002E-2</v>
      </c>
      <c r="AF20" s="4">
        <v>0.35040254679999999</v>
      </c>
      <c r="AG20" s="4">
        <v>3.6687813301999999</v>
      </c>
      <c r="AH20" s="4">
        <v>6.1570102013000003</v>
      </c>
      <c r="AI20" s="4">
        <v>3.0183858474000003</v>
      </c>
      <c r="AJ20" s="4">
        <v>1.9163466113000001</v>
      </c>
      <c r="AK20" s="4">
        <v>47.418556820399999</v>
      </c>
    </row>
    <row r="21" spans="1:38" ht="14.25">
      <c r="A21" s="5" t="s">
        <v>44</v>
      </c>
      <c r="B21" s="4">
        <v>11.787955836300002</v>
      </c>
      <c r="C21" s="4">
        <v>8.6553501022999999</v>
      </c>
      <c r="D21" s="4">
        <v>0.44676320749999998</v>
      </c>
      <c r="E21" s="4">
        <v>6.1054679199999996E-2</v>
      </c>
      <c r="F21" s="4">
        <v>6.1167225499999998E-2</v>
      </c>
      <c r="G21" s="4">
        <v>3.3282741829000004</v>
      </c>
      <c r="H21" s="4">
        <v>5.1517217099999998E-2</v>
      </c>
      <c r="I21" s="4">
        <v>8.7461555999999996E-2</v>
      </c>
      <c r="J21" s="4">
        <v>76.913116916099995</v>
      </c>
      <c r="K21" s="4">
        <v>8.7098058249000001</v>
      </c>
      <c r="L21" s="4">
        <v>8.3613445542999987</v>
      </c>
      <c r="M21" s="4">
        <v>1.4288093959999999</v>
      </c>
      <c r="N21" s="4">
        <v>5.9369522119000004</v>
      </c>
      <c r="O21" s="4">
        <v>2.1311539116999998</v>
      </c>
      <c r="P21" s="4">
        <v>5.1119235500000002</v>
      </c>
      <c r="Q21" s="4">
        <v>2.4550352135</v>
      </c>
      <c r="R21" s="4">
        <v>1.1763529273</v>
      </c>
      <c r="S21" s="4">
        <v>1.2801960497</v>
      </c>
      <c r="T21" s="4">
        <v>48.346498395499992</v>
      </c>
      <c r="U21" s="4">
        <v>0.71818053319999997</v>
      </c>
      <c r="V21" s="4">
        <v>0.35902459840000006</v>
      </c>
      <c r="W21" s="4">
        <v>2.1005789392000001</v>
      </c>
      <c r="X21" s="4">
        <v>1.9749498702000001</v>
      </c>
      <c r="Y21" s="4">
        <v>0.11566793</v>
      </c>
      <c r="Z21" s="4">
        <v>7.2240680799999998E-2</v>
      </c>
      <c r="AA21" s="4">
        <v>0</v>
      </c>
      <c r="AB21" s="4">
        <v>0.26958887379999996</v>
      </c>
      <c r="AC21" s="4">
        <v>0.01</v>
      </c>
      <c r="AD21" s="4">
        <v>0</v>
      </c>
      <c r="AE21" s="4">
        <v>1.8602410700000002E-2</v>
      </c>
      <c r="AF21" s="4">
        <v>0.1080480975</v>
      </c>
      <c r="AG21" s="4">
        <v>3.1854981958999997</v>
      </c>
      <c r="AH21" s="4">
        <v>4.7455563587</v>
      </c>
      <c r="AI21" s="4">
        <v>2.0640718256000001</v>
      </c>
      <c r="AJ21" s="4">
        <v>0.62648608589999999</v>
      </c>
      <c r="AK21" s="4">
        <v>5.795637061799999</v>
      </c>
    </row>
    <row r="22" spans="1:38" ht="14.25">
      <c r="A22" s="5" t="s">
        <v>45</v>
      </c>
      <c r="B22" s="4">
        <v>101.936969699</v>
      </c>
      <c r="C22" s="4">
        <v>0.52769573439999995</v>
      </c>
      <c r="D22" s="4">
        <v>0.13494999999999999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413.52016279499998</v>
      </c>
      <c r="K22" s="4">
        <v>1.2539469686</v>
      </c>
      <c r="L22" s="4">
        <v>1.4995946079</v>
      </c>
      <c r="M22" s="4">
        <v>9.5899999999999999E-2</v>
      </c>
      <c r="N22" s="4">
        <v>7.0441266472000006</v>
      </c>
      <c r="O22" s="4">
        <v>0.1428473526</v>
      </c>
      <c r="P22" s="4">
        <v>1.28661837E-2</v>
      </c>
      <c r="Q22" s="4">
        <v>1</v>
      </c>
      <c r="R22" s="4">
        <v>0.37480338819999998</v>
      </c>
      <c r="S22" s="4">
        <v>0</v>
      </c>
      <c r="T22" s="4">
        <v>2.6765375159000016</v>
      </c>
      <c r="U22" s="4">
        <v>0</v>
      </c>
      <c r="V22" s="4">
        <v>0</v>
      </c>
      <c r="W22" s="4">
        <v>0</v>
      </c>
      <c r="X22" s="4">
        <v>1.64891141E-2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0.41030728</v>
      </c>
      <c r="AH22" s="4">
        <v>1.0218138934999998</v>
      </c>
      <c r="AI22" s="4">
        <v>0.62903317390000002</v>
      </c>
      <c r="AJ22" s="4">
        <v>0</v>
      </c>
      <c r="AK22" s="4">
        <v>32.355017592700001</v>
      </c>
    </row>
    <row r="23" spans="1:38" ht="14.25">
      <c r="A23" s="5" t="s">
        <v>46</v>
      </c>
      <c r="B23" s="4">
        <v>6.6087191272000005</v>
      </c>
      <c r="C23" s="4">
        <v>1.5601671900999998</v>
      </c>
      <c r="D23" s="4">
        <v>0.33699064899999998</v>
      </c>
      <c r="E23" s="4">
        <v>0</v>
      </c>
      <c r="F23" s="4">
        <v>9.0086956999999995E-3</v>
      </c>
      <c r="G23" s="4">
        <v>0.38342461780000003</v>
      </c>
      <c r="H23" s="4">
        <v>5.9375606999999995E-3</v>
      </c>
      <c r="I23" s="4">
        <v>0</v>
      </c>
      <c r="J23" s="4">
        <v>2.6886225193</v>
      </c>
      <c r="K23" s="4">
        <v>5.2910813275999997</v>
      </c>
      <c r="L23" s="4">
        <v>2.2039008370000004</v>
      </c>
      <c r="M23" s="4">
        <v>0.30424317629999997</v>
      </c>
      <c r="N23" s="4">
        <v>0.54305934479999995</v>
      </c>
      <c r="O23" s="4">
        <v>0.92948780400000008</v>
      </c>
      <c r="P23" s="4">
        <v>4.4707692129000005</v>
      </c>
      <c r="Q23" s="4">
        <v>0.38010146380000004</v>
      </c>
      <c r="R23" s="4">
        <v>4.8096757156000001</v>
      </c>
      <c r="S23" s="4">
        <v>0.37901937499999999</v>
      </c>
      <c r="T23" s="4">
        <v>9.551194302599999</v>
      </c>
      <c r="U23" s="4">
        <v>1.4800690893999999</v>
      </c>
      <c r="V23" s="4">
        <v>0</v>
      </c>
      <c r="W23" s="4">
        <v>6.7245447614999998</v>
      </c>
      <c r="X23" s="4">
        <v>2.0627876337000002</v>
      </c>
      <c r="Y23" s="4">
        <v>0.94296035849999993</v>
      </c>
      <c r="Z23" s="4">
        <v>1.9515489911000001</v>
      </c>
      <c r="AA23" s="4">
        <v>0</v>
      </c>
      <c r="AB23" s="4">
        <v>0.5517937423</v>
      </c>
      <c r="AC23" s="4">
        <v>7.6762956000000007E-3</v>
      </c>
      <c r="AD23" s="4">
        <v>0</v>
      </c>
      <c r="AE23" s="4">
        <v>0</v>
      </c>
      <c r="AF23" s="4">
        <v>0.2423544493</v>
      </c>
      <c r="AG23" s="4">
        <v>7.2975854300000004E-2</v>
      </c>
      <c r="AH23" s="4">
        <v>0.38963994909999994</v>
      </c>
      <c r="AI23" s="4">
        <v>0.3252808479</v>
      </c>
      <c r="AJ23" s="4">
        <v>1.2898605254</v>
      </c>
      <c r="AK23" s="4">
        <v>9.2679021659000007</v>
      </c>
    </row>
    <row r="24" spans="1:38" ht="14.25">
      <c r="A24" s="2" t="s">
        <v>48</v>
      </c>
      <c r="B24" s="12">
        <v>-157.2642682881</v>
      </c>
      <c r="C24" s="12">
        <v>-2.0433463503999998</v>
      </c>
      <c r="D24" s="12">
        <v>-3.9220237349999998</v>
      </c>
      <c r="E24" s="12">
        <v>0.61781624000000002</v>
      </c>
      <c r="F24" s="12">
        <v>-1.3370493716</v>
      </c>
      <c r="G24" s="12">
        <v>-14.818970889999999</v>
      </c>
      <c r="H24" s="12">
        <v>-6.9003724992999995</v>
      </c>
      <c r="I24" s="12">
        <v>-3.3805641848000003</v>
      </c>
      <c r="J24" s="12">
        <v>-15.505039430699899</v>
      </c>
      <c r="K24" s="12">
        <v>109.31866971389999</v>
      </c>
      <c r="L24" s="12">
        <v>79.766884822899996</v>
      </c>
      <c r="M24" s="12">
        <v>3.1144917845999998</v>
      </c>
      <c r="N24" s="12">
        <v>9.7236327731999985</v>
      </c>
      <c r="O24" s="12">
        <v>8.4209498885000009</v>
      </c>
      <c r="P24" s="12">
        <v>12.301425289300001</v>
      </c>
      <c r="Q24" s="12">
        <v>-5.6596897102999995</v>
      </c>
      <c r="R24" s="12">
        <v>-6.5222792909000002</v>
      </c>
      <c r="S24" s="12">
        <v>4.0222097624000002</v>
      </c>
      <c r="T24" s="12">
        <v>61.90603765439991</v>
      </c>
      <c r="U24" s="12">
        <v>3.928284305</v>
      </c>
      <c r="V24" s="12">
        <v>-3.0062603058999997</v>
      </c>
      <c r="W24" s="12">
        <v>1.4596778896</v>
      </c>
      <c r="X24" s="12">
        <v>-6.1028364827999999</v>
      </c>
      <c r="Y24" s="12">
        <v>0.60691890930000003</v>
      </c>
      <c r="Z24" s="12">
        <v>-1.3835522616999998</v>
      </c>
      <c r="AA24" s="12">
        <v>-0.14423652319999999</v>
      </c>
      <c r="AB24" s="12">
        <v>-4.8261262897000003</v>
      </c>
      <c r="AC24" s="12">
        <v>-2.2824154682</v>
      </c>
      <c r="AD24" s="12">
        <v>-0.12278069929999999</v>
      </c>
      <c r="AE24" s="12">
        <v>0.46754473590000001</v>
      </c>
      <c r="AF24" s="12">
        <v>-0.76589049480000004</v>
      </c>
      <c r="AG24" s="12">
        <v>-9.0438379073000004</v>
      </c>
      <c r="AH24" s="12">
        <v>25.184110932800003</v>
      </c>
      <c r="AI24" s="12">
        <v>-6.0471627515999993</v>
      </c>
      <c r="AJ24" s="12">
        <v>18.773572186400003</v>
      </c>
      <c r="AK24" s="12">
        <v>1.3830991720999899</v>
      </c>
      <c r="AL24" s="14"/>
    </row>
    <row r="25" spans="1:38" ht="14.25">
      <c r="A25" s="5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8" ht="14.25">
      <c r="A26" s="5" t="s">
        <v>39</v>
      </c>
      <c r="B26" s="4">
        <v>-180.13715079990007</v>
      </c>
      <c r="C26" s="4">
        <v>-3.1692597123999988</v>
      </c>
      <c r="D26" s="4">
        <v>-3.5871083306000031</v>
      </c>
      <c r="E26" s="4">
        <v>0.6511601995999996</v>
      </c>
      <c r="F26" s="4">
        <v>-4.7401327482000006</v>
      </c>
      <c r="G26" s="4">
        <v>-13.543982032000004</v>
      </c>
      <c r="H26" s="4">
        <v>-7.0115187595000013</v>
      </c>
      <c r="I26" s="4">
        <v>-3.3479754809000002</v>
      </c>
      <c r="J26" s="4">
        <v>-77.247019716000011</v>
      </c>
      <c r="K26" s="4">
        <v>104.01832004680003</v>
      </c>
      <c r="L26" s="4">
        <v>72.511615715299996</v>
      </c>
      <c r="M26" s="4">
        <v>1.6556863590999988</v>
      </c>
      <c r="N26" s="4">
        <v>10.3906885516</v>
      </c>
      <c r="O26" s="4">
        <v>6.2398326881999981</v>
      </c>
      <c r="P26" s="4">
        <v>2.0395551374000007</v>
      </c>
      <c r="Q26" s="4">
        <v>-5.0998392326999991</v>
      </c>
      <c r="R26" s="4">
        <v>-1.4080631816000011</v>
      </c>
      <c r="S26" s="4">
        <v>5.1085246175999988</v>
      </c>
      <c r="T26" s="4">
        <v>81.859272862400019</v>
      </c>
      <c r="U26" s="4">
        <v>-4.1930876838</v>
      </c>
      <c r="V26" s="4">
        <v>-2.6541519646</v>
      </c>
      <c r="W26" s="4">
        <v>5.2735378343999955</v>
      </c>
      <c r="X26" s="4">
        <v>-10.931585481699997</v>
      </c>
      <c r="Y26" s="4">
        <v>1.3539737513999999</v>
      </c>
      <c r="Z26" s="4">
        <v>-0.54528562800000113</v>
      </c>
      <c r="AA26" s="4">
        <v>-0.14542230510000001</v>
      </c>
      <c r="AB26" s="4">
        <v>-6.3681060063999979</v>
      </c>
      <c r="AC26" s="4">
        <v>-2.4304481416000003</v>
      </c>
      <c r="AD26" s="4">
        <v>-0.12002214710000002</v>
      </c>
      <c r="AE26" s="4">
        <v>0.48970723450000009</v>
      </c>
      <c r="AF26" s="4">
        <v>-0.96426093739999974</v>
      </c>
      <c r="AG26" s="4">
        <v>-5.6087206527999989</v>
      </c>
      <c r="AH26" s="4">
        <v>29.548478904199996</v>
      </c>
      <c r="AI26" s="4">
        <v>-11.575192517299996</v>
      </c>
      <c r="AJ26" s="4">
        <v>12.840215071600003</v>
      </c>
      <c r="AK26" s="4">
        <v>18.218819717799988</v>
      </c>
    </row>
    <row r="27" spans="1:38" ht="14.25">
      <c r="A27" s="6" t="s">
        <v>40</v>
      </c>
      <c r="B27" s="4">
        <v>-172.11748152819999</v>
      </c>
      <c r="C27" s="4">
        <v>-0.89946850469999617</v>
      </c>
      <c r="D27" s="4">
        <v>-1.7613800915000013</v>
      </c>
      <c r="E27" s="4">
        <v>1.4200377991999993</v>
      </c>
      <c r="F27" s="4">
        <v>-4.1590219013000009</v>
      </c>
      <c r="G27" s="4">
        <v>-11.47015076130001</v>
      </c>
      <c r="H27" s="4">
        <v>-6.1955322991999999</v>
      </c>
      <c r="I27" s="4">
        <v>-2.8063706435000007</v>
      </c>
      <c r="J27" s="4">
        <v>-55.341034360799966</v>
      </c>
      <c r="K27" s="4">
        <v>106.5026893424</v>
      </c>
      <c r="L27" s="4">
        <v>97.405094272599968</v>
      </c>
      <c r="M27" s="4">
        <v>2.9955283992999995</v>
      </c>
      <c r="N27" s="4">
        <v>11.599373243299997</v>
      </c>
      <c r="O27" s="4">
        <v>6.7805247802000004</v>
      </c>
      <c r="P27" s="4">
        <v>3.9470849124000011</v>
      </c>
      <c r="Q27" s="4">
        <v>-3.9545447397999993</v>
      </c>
      <c r="R27" s="4">
        <v>-0.54278619739999989</v>
      </c>
      <c r="S27" s="4">
        <v>6.2809510296999989</v>
      </c>
      <c r="T27" s="4">
        <v>103.30695834550001</v>
      </c>
      <c r="U27" s="4">
        <v>-3.7231066351999997</v>
      </c>
      <c r="V27" s="4">
        <v>-2.4598667863000001</v>
      </c>
      <c r="W27" s="4">
        <v>6.3537619149000051</v>
      </c>
      <c r="X27" s="4">
        <v>-9.6728323190000012</v>
      </c>
      <c r="Y27" s="4">
        <v>1.5656611377</v>
      </c>
      <c r="Z27" s="4">
        <v>0.56035767380000001</v>
      </c>
      <c r="AA27" s="4">
        <v>-0.14337203549999999</v>
      </c>
      <c r="AB27" s="4">
        <v>-6.1052441209999984</v>
      </c>
      <c r="AC27" s="4">
        <v>-2.2828235007000002</v>
      </c>
      <c r="AD27" s="4">
        <v>-7.4241966399999984E-2</v>
      </c>
      <c r="AE27" s="4">
        <v>0.55006898329999987</v>
      </c>
      <c r="AF27" s="4">
        <v>-0.67019803990000026</v>
      </c>
      <c r="AG27" s="4">
        <v>-5.8218003828999976</v>
      </c>
      <c r="AH27" s="4">
        <v>29.967107389900001</v>
      </c>
      <c r="AI27" s="4">
        <v>-11.949719769800005</v>
      </c>
      <c r="AJ27" s="4">
        <v>12.455585221900005</v>
      </c>
      <c r="AK27" s="4">
        <v>32.065405975600015</v>
      </c>
    </row>
    <row r="28" spans="1:38" ht="14.25">
      <c r="A28" s="6" t="s">
        <v>41</v>
      </c>
      <c r="B28" s="4">
        <v>1.4564573209999985</v>
      </c>
      <c r="C28" s="4">
        <v>-0.92802870439999996</v>
      </c>
      <c r="D28" s="4">
        <v>-1.0801272637000001</v>
      </c>
      <c r="E28" s="4">
        <v>-0.81995438880000004</v>
      </c>
      <c r="F28" s="4">
        <v>-0.60282783930000006</v>
      </c>
      <c r="G28" s="4">
        <v>-2.1024266147000001</v>
      </c>
      <c r="H28" s="4">
        <v>-0.63819942749999992</v>
      </c>
      <c r="I28" s="4">
        <v>-0.60410201710000011</v>
      </c>
      <c r="J28" s="4">
        <v>-16.262787818599989</v>
      </c>
      <c r="K28" s="4">
        <v>0.66722704400000055</v>
      </c>
      <c r="L28" s="4">
        <v>-15.024362447699996</v>
      </c>
      <c r="M28" s="4">
        <v>-0.81743433620000006</v>
      </c>
      <c r="N28" s="4">
        <v>-0.94817983430000041</v>
      </c>
      <c r="O28" s="4">
        <v>-0.58943668170000008</v>
      </c>
      <c r="P28" s="4">
        <v>-1.2739017525999996</v>
      </c>
      <c r="Q28" s="4">
        <v>-1.0853647013000001</v>
      </c>
      <c r="R28" s="4">
        <v>-0.87271844369999996</v>
      </c>
      <c r="S28" s="4">
        <v>-0.93095658130000003</v>
      </c>
      <c r="T28" s="4">
        <v>-5.8238260671000024</v>
      </c>
      <c r="U28" s="4">
        <v>-0.37248575500000003</v>
      </c>
      <c r="V28" s="4">
        <v>-0.15157085120000002</v>
      </c>
      <c r="W28" s="4">
        <v>-0.20047941540000003</v>
      </c>
      <c r="X28" s="4">
        <v>-0.64210353490000038</v>
      </c>
      <c r="Y28" s="4">
        <v>-0.19532564720000001</v>
      </c>
      <c r="Z28" s="4">
        <v>-1.5961174706999999</v>
      </c>
      <c r="AA28" s="4">
        <v>-2.6178435000000001E-3</v>
      </c>
      <c r="AB28" s="4">
        <v>-0.26976434989999998</v>
      </c>
      <c r="AC28" s="4">
        <v>-0.19876732289999999</v>
      </c>
      <c r="AD28" s="4">
        <v>-4.3879833E-2</v>
      </c>
      <c r="AE28" s="4">
        <v>-6.8425036199999983E-2</v>
      </c>
      <c r="AF28" s="4">
        <v>-0.28937692370000001</v>
      </c>
      <c r="AG28" s="4">
        <v>0.61955976280000002</v>
      </c>
      <c r="AH28" s="4">
        <v>-0.34473605079999992</v>
      </c>
      <c r="AI28" s="4">
        <v>0.33142412590000037</v>
      </c>
      <c r="AJ28" s="4">
        <v>0.25374319759999997</v>
      </c>
      <c r="AK28" s="4">
        <v>-9.4565950682000022</v>
      </c>
    </row>
    <row r="29" spans="1:38" ht="14.25">
      <c r="A29" s="6" t="s">
        <v>42</v>
      </c>
      <c r="B29" s="4">
        <v>-9.4761265927000018</v>
      </c>
      <c r="C29" s="4">
        <v>-1.3417625032999998</v>
      </c>
      <c r="D29" s="4">
        <v>-0.74560097540000014</v>
      </c>
      <c r="E29" s="4">
        <v>5.1076789200000007E-2</v>
      </c>
      <c r="F29" s="4">
        <v>2.1716992400000003E-2</v>
      </c>
      <c r="G29" s="4">
        <v>2.8595343999999967E-2</v>
      </c>
      <c r="H29" s="4">
        <v>-0.17778703279999999</v>
      </c>
      <c r="I29" s="4">
        <v>6.2497179699999988E-2</v>
      </c>
      <c r="J29" s="4">
        <v>-5.6431975366000007</v>
      </c>
      <c r="K29" s="4">
        <v>-3.1515963396000002</v>
      </c>
      <c r="L29" s="4">
        <v>-9.869116109600002</v>
      </c>
      <c r="M29" s="4">
        <v>-0.52240770399999992</v>
      </c>
      <c r="N29" s="4">
        <v>-0.26050485740000001</v>
      </c>
      <c r="O29" s="4">
        <v>4.8744589700000021E-2</v>
      </c>
      <c r="P29" s="4">
        <v>-0.63362802240000016</v>
      </c>
      <c r="Q29" s="4">
        <v>-5.992979160000006E-2</v>
      </c>
      <c r="R29" s="4">
        <v>7.4414594999999695E-3</v>
      </c>
      <c r="S29" s="4">
        <v>-0.24146983079999998</v>
      </c>
      <c r="T29" s="4">
        <v>-15.623859416000005</v>
      </c>
      <c r="U29" s="4">
        <v>-9.7495293599999977E-2</v>
      </c>
      <c r="V29" s="4">
        <v>-4.2714327099999991E-2</v>
      </c>
      <c r="W29" s="4">
        <v>-0.87974466510000005</v>
      </c>
      <c r="X29" s="4">
        <v>-0.61664962779999999</v>
      </c>
      <c r="Y29" s="4">
        <v>-1.6361739099999998E-2</v>
      </c>
      <c r="Z29" s="4">
        <v>0.49047416890000006</v>
      </c>
      <c r="AA29" s="4">
        <v>5.6757390000000002E-4</v>
      </c>
      <c r="AB29" s="4">
        <v>6.9024644999999829E-3</v>
      </c>
      <c r="AC29" s="4">
        <v>5.1142681999999995E-2</v>
      </c>
      <c r="AD29" s="4">
        <v>-1.9003477000000004E-3</v>
      </c>
      <c r="AE29" s="4">
        <v>8.063287399999999E-3</v>
      </c>
      <c r="AF29" s="4">
        <v>-4.6859737999999998E-3</v>
      </c>
      <c r="AG29" s="4">
        <v>-0.40648003269999999</v>
      </c>
      <c r="AH29" s="4">
        <v>-7.3892434900000026E-2</v>
      </c>
      <c r="AI29" s="4">
        <v>4.3103126599999958E-2</v>
      </c>
      <c r="AJ29" s="4">
        <v>0.1308866521</v>
      </c>
      <c r="AK29" s="4">
        <v>-4.3899911895999999</v>
      </c>
    </row>
    <row r="30" spans="1:38" ht="14.25">
      <c r="A30" s="5" t="s">
        <v>43</v>
      </c>
      <c r="B30" s="4">
        <v>22.928042523799988</v>
      </c>
      <c r="C30" s="4">
        <v>1.1162079793999968</v>
      </c>
      <c r="D30" s="4">
        <v>-0.40549239930000003</v>
      </c>
      <c r="E30" s="4">
        <v>4.7120938999999987E-3</v>
      </c>
      <c r="F30" s="4">
        <v>3.4222120851</v>
      </c>
      <c r="G30" s="4">
        <v>-1.3105386774000007</v>
      </c>
      <c r="H30" s="4">
        <v>7.9272705100000007E-2</v>
      </c>
      <c r="I30" s="4">
        <v>-4.1506178599999992E-2</v>
      </c>
      <c r="J30" s="4">
        <v>61.561288140800002</v>
      </c>
      <c r="K30" s="4">
        <v>5.2565631103000001</v>
      </c>
      <c r="L30" s="4">
        <v>6.9806711433999986</v>
      </c>
      <c r="M30" s="4">
        <v>1.6538726472999996</v>
      </c>
      <c r="N30" s="4">
        <v>-0.97212474490000034</v>
      </c>
      <c r="O30" s="4">
        <v>2.1731722756999998</v>
      </c>
      <c r="P30" s="4">
        <v>10.1607756343</v>
      </c>
      <c r="Q30" s="4">
        <v>-0.63925853540000022</v>
      </c>
      <c r="R30" s="4">
        <v>-5.0927595998999999</v>
      </c>
      <c r="S30" s="4">
        <v>-1.106747473</v>
      </c>
      <c r="T30" s="4">
        <v>-20.248035882200007</v>
      </c>
      <c r="U30" s="4">
        <v>8.1044674872999991</v>
      </c>
      <c r="V30" s="4">
        <v>-0.34607001930000009</v>
      </c>
      <c r="W30" s="4">
        <v>-3.7999832633000006</v>
      </c>
      <c r="X30" s="4">
        <v>4.856198094899999</v>
      </c>
      <c r="Y30" s="4">
        <v>-0.73261018519999999</v>
      </c>
      <c r="Z30" s="4">
        <v>-0.81049251249999998</v>
      </c>
      <c r="AA30" s="4">
        <v>0</v>
      </c>
      <c r="AB30" s="4">
        <v>1.5513221865</v>
      </c>
      <c r="AC30" s="4">
        <v>0.14271249549999998</v>
      </c>
      <c r="AD30" s="4">
        <v>0</v>
      </c>
      <c r="AE30" s="4">
        <v>-1.8422333200000002E-2</v>
      </c>
      <c r="AF30" s="4">
        <v>0.21455551299999992</v>
      </c>
      <c r="AG30" s="4">
        <v>-3.4755967956</v>
      </c>
      <c r="AH30" s="4">
        <v>-4.3880928732999998</v>
      </c>
      <c r="AI30" s="4">
        <v>5.4842447618999985</v>
      </c>
      <c r="AJ30" s="4">
        <v>5.8751253664999998</v>
      </c>
      <c r="AK30" s="4">
        <v>-17.391934220900001</v>
      </c>
    </row>
    <row r="31" spans="1:38" ht="14.25">
      <c r="A31" s="5" t="s">
        <v>44</v>
      </c>
      <c r="B31" s="4">
        <v>23.573250664600003</v>
      </c>
      <c r="C31" s="4">
        <v>1.865082640799999</v>
      </c>
      <c r="D31" s="4">
        <v>2.1675609600000034E-2</v>
      </c>
      <c r="E31" s="4">
        <v>-3.6887686099999997E-2</v>
      </c>
      <c r="F31" s="4">
        <v>3.408890628</v>
      </c>
      <c r="G31" s="4">
        <v>-0.93561368680000045</v>
      </c>
      <c r="H31" s="4">
        <v>0.1143900606</v>
      </c>
      <c r="I31" s="4">
        <v>-5.4947645999999996E-2</v>
      </c>
      <c r="J31" s="4">
        <v>61.261520794900008</v>
      </c>
      <c r="K31" s="4">
        <v>2.6226385340000018</v>
      </c>
      <c r="L31" s="4">
        <v>4.1840051939000027</v>
      </c>
      <c r="M31" s="4">
        <v>-0.99675300319999982</v>
      </c>
      <c r="N31" s="4">
        <v>-3.9892859243000007</v>
      </c>
      <c r="O31" s="4">
        <v>1.7373903538000004</v>
      </c>
      <c r="P31" s="4">
        <v>11.393517739299998</v>
      </c>
      <c r="Q31" s="4">
        <v>-0.11862367380000016</v>
      </c>
      <c r="R31" s="4">
        <v>-0.40829839609999996</v>
      </c>
      <c r="S31" s="4">
        <v>-0.77962808519999993</v>
      </c>
      <c r="T31" s="4">
        <v>-22.859141721799993</v>
      </c>
      <c r="U31" s="4">
        <v>-0.44413464529999996</v>
      </c>
      <c r="V31" s="4">
        <v>-0.35134953280000009</v>
      </c>
      <c r="W31" s="4">
        <v>-0.20988988730000013</v>
      </c>
      <c r="X31" s="4">
        <v>0.82603281590000011</v>
      </c>
      <c r="Y31" s="4">
        <v>-0.11378048020000001</v>
      </c>
      <c r="Z31" s="4">
        <v>0.92833333220000003</v>
      </c>
      <c r="AA31" s="4">
        <v>0</v>
      </c>
      <c r="AB31" s="4">
        <v>1.0493142399000002</v>
      </c>
      <c r="AC31" s="4">
        <v>3.9350711000000014E-3</v>
      </c>
      <c r="AD31" s="4">
        <v>0</v>
      </c>
      <c r="AE31" s="4">
        <v>-1.8422333200000002E-2</v>
      </c>
      <c r="AF31" s="4">
        <v>0.38992163229999999</v>
      </c>
      <c r="AG31" s="4">
        <v>-3.1699886017999996</v>
      </c>
      <c r="AH31" s="4">
        <v>-4.0394816374999998</v>
      </c>
      <c r="AI31" s="4">
        <v>0.58144831190000001</v>
      </c>
      <c r="AJ31" s="4">
        <v>4.5191984453999998</v>
      </c>
      <c r="AK31" s="4">
        <v>4.2593432933000006</v>
      </c>
    </row>
    <row r="32" spans="1:38" ht="14.25">
      <c r="A32" s="5" t="s">
        <v>45</v>
      </c>
      <c r="B32" s="4">
        <v>1.1468826441999909</v>
      </c>
      <c r="C32" s="4">
        <v>-0.24683950289999995</v>
      </c>
      <c r="D32" s="4">
        <v>-0.13494999999999999</v>
      </c>
      <c r="E32" s="4">
        <v>4.1599780000000003E-2</v>
      </c>
      <c r="F32" s="4">
        <v>2.1959342499999999E-2</v>
      </c>
      <c r="G32" s="4">
        <v>2.1778179999999703E-4</v>
      </c>
      <c r="H32" s="4">
        <v>0</v>
      </c>
      <c r="I32" s="4">
        <v>0</v>
      </c>
      <c r="J32" s="4">
        <v>-4.8604521500010378E-2</v>
      </c>
      <c r="K32" s="4">
        <v>0.5125785867999999</v>
      </c>
      <c r="L32" s="4">
        <v>2.2405377802999995</v>
      </c>
      <c r="M32" s="4">
        <v>1.9038240306999998</v>
      </c>
      <c r="N32" s="4">
        <v>2.5727794114999991</v>
      </c>
      <c r="O32" s="4">
        <v>0.35715264739999997</v>
      </c>
      <c r="P32" s="4">
        <v>-1.19664812E-2</v>
      </c>
      <c r="Q32" s="4">
        <v>-1</v>
      </c>
      <c r="R32" s="4">
        <v>-0.37480338819999998</v>
      </c>
      <c r="S32" s="4">
        <v>3.6175680000000002E-2</v>
      </c>
      <c r="T32" s="4">
        <v>1.0140298199000002</v>
      </c>
      <c r="U32" s="4">
        <v>9.9715440620000013</v>
      </c>
      <c r="V32" s="4">
        <v>4.62949E-3</v>
      </c>
      <c r="W32" s="4">
        <v>4.0249741200000001E-2</v>
      </c>
      <c r="X32" s="4">
        <v>-7.5217172000000016E-3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1.7802410000000001E-2</v>
      </c>
      <c r="AG32" s="4">
        <v>-0.25755393999999998</v>
      </c>
      <c r="AH32" s="4">
        <v>-0.15651309869999985</v>
      </c>
      <c r="AI32" s="4">
        <v>2.1586952399000001</v>
      </c>
      <c r="AJ32" s="4">
        <v>7.8657695999999992E-3</v>
      </c>
      <c r="AK32" s="4">
        <v>-13.219894712400002</v>
      </c>
    </row>
    <row r="33" spans="1:106" ht="14.25">
      <c r="A33" s="5" t="s">
        <v>46</v>
      </c>
      <c r="B33" s="4">
        <v>-1.7664685433000002</v>
      </c>
      <c r="C33" s="4">
        <v>-0.5020351584999998</v>
      </c>
      <c r="D33" s="4">
        <v>-0.28338251999999997</v>
      </c>
      <c r="E33" s="4">
        <v>0</v>
      </c>
      <c r="F33" s="4">
        <v>-8.6378853999999998E-3</v>
      </c>
      <c r="G33" s="4">
        <v>-0.37514277240000005</v>
      </c>
      <c r="H33" s="4">
        <v>-5.1995854999999994E-3</v>
      </c>
      <c r="I33" s="4">
        <v>1.34414674E-2</v>
      </c>
      <c r="J33" s="4">
        <v>0.47338335920000008</v>
      </c>
      <c r="K33" s="4">
        <v>2.1252707826000004</v>
      </c>
      <c r="L33" s="4">
        <v>0.55598531919999949</v>
      </c>
      <c r="M33" s="4">
        <v>0.74680161980000004</v>
      </c>
      <c r="N33" s="4">
        <v>0.44322645140000005</v>
      </c>
      <c r="O33" s="4">
        <v>7.8629274499999902E-2</v>
      </c>
      <c r="P33" s="4">
        <v>-1.2207756238000003</v>
      </c>
      <c r="Q33" s="4">
        <v>0.4793651384</v>
      </c>
      <c r="R33" s="4">
        <v>-4.3096578155999996</v>
      </c>
      <c r="S33" s="4">
        <v>-0.36329506779999998</v>
      </c>
      <c r="T33" s="4">
        <v>1.5642752898000012</v>
      </c>
      <c r="U33" s="4">
        <v>-1.4229419293999999</v>
      </c>
      <c r="V33" s="4">
        <v>6.5002349999999996E-4</v>
      </c>
      <c r="W33" s="4">
        <v>-3.6303431171999998</v>
      </c>
      <c r="X33" s="4">
        <v>4.0375708454999995</v>
      </c>
      <c r="Y33" s="4">
        <v>-0.6188297049999999</v>
      </c>
      <c r="Z33" s="4">
        <v>-1.7380178554000001</v>
      </c>
      <c r="AA33" s="4">
        <v>0</v>
      </c>
      <c r="AB33" s="4">
        <v>0.50200794659999992</v>
      </c>
      <c r="AC33" s="4">
        <v>0.13877742440000002</v>
      </c>
      <c r="AD33" s="4">
        <v>0</v>
      </c>
      <c r="AE33" s="4">
        <v>0</v>
      </c>
      <c r="AF33" s="4">
        <v>-0.1931685293</v>
      </c>
      <c r="AG33" s="4">
        <v>-7.0238428399999997E-2</v>
      </c>
      <c r="AH33" s="4">
        <v>-0.19209813709999995</v>
      </c>
      <c r="AI33" s="4">
        <v>2.7436714320000002</v>
      </c>
      <c r="AJ33" s="4">
        <v>1.3480611515000001</v>
      </c>
      <c r="AK33" s="4">
        <v>-8.4313828018000017</v>
      </c>
    </row>
    <row r="34" spans="1:106">
      <c r="A34" s="7" t="s">
        <v>52</v>
      </c>
    </row>
    <row r="35" spans="1:106" customFormat="1">
      <c r="A35" s="7" t="s">
        <v>56</v>
      </c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DB35" s="13"/>
    </row>
    <row r="36" spans="1:106">
      <c r="A36" s="7" t="s">
        <v>50</v>
      </c>
    </row>
  </sheetData>
  <mergeCells count="2">
    <mergeCell ref="A1:AK1"/>
    <mergeCell ref="A2:E2"/>
  </mergeCells>
  <phoneticPr fontId="2" type="noConversion"/>
  <pageMargins left="0.70866141732283472" right="0.34" top="0.74803149606299213" bottom="0.74803149606299213" header="0.31496062992125984" footer="0.31496062992125984"/>
  <pageSetup paperSize="9" scale="79" orientation="landscape" horizontalDpi="4294967294" verticalDpi="0" r:id="rId1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B36"/>
  <sheetViews>
    <sheetView topLeftCell="A16" workbookViewId="0">
      <selection activeCell="A37" sqref="A37:XFD37"/>
    </sheetView>
  </sheetViews>
  <sheetFormatPr defaultRowHeight="13.5"/>
  <cols>
    <col min="1" max="1" width="22.5" style="1" customWidth="1"/>
    <col min="2" max="2" width="4.875" style="1" customWidth="1"/>
    <col min="3" max="3" width="4.625" style="1" customWidth="1"/>
    <col min="4" max="4" width="4.25" style="1" customWidth="1"/>
    <col min="5" max="5" width="3.75" style="1" customWidth="1"/>
    <col min="6" max="7" width="4.125" style="1" customWidth="1"/>
    <col min="8" max="8" width="4.25" style="1" customWidth="1"/>
    <col min="9" max="9" width="3.875" style="1" customWidth="1"/>
    <col min="10" max="10" width="5" style="1" customWidth="1"/>
    <col min="11" max="11" width="4.125" style="1" customWidth="1"/>
    <col min="12" max="12" width="4" style="1" customWidth="1"/>
    <col min="13" max="13" width="3.875" style="1" customWidth="1"/>
    <col min="14" max="14" width="4.25" style="1" customWidth="1"/>
    <col min="15" max="16" width="4" style="1" customWidth="1"/>
    <col min="17" max="18" width="3.875" style="1" customWidth="1"/>
    <col min="19" max="20" width="4" style="1" customWidth="1"/>
    <col min="21" max="21" width="3.75" style="1" customWidth="1"/>
    <col min="22" max="22" width="3.875" style="1" customWidth="1"/>
    <col min="23" max="23" width="4.375" style="1" customWidth="1"/>
    <col min="24" max="26" width="4.125" style="1" customWidth="1"/>
    <col min="27" max="28" width="4.25" style="1" customWidth="1"/>
    <col min="29" max="29" width="3.875" style="1" customWidth="1"/>
    <col min="30" max="30" width="4.125" style="1" customWidth="1"/>
    <col min="31" max="31" width="4" style="1" customWidth="1"/>
    <col min="32" max="32" width="4.125" style="1" customWidth="1"/>
    <col min="33" max="33" width="4.875" style="1" customWidth="1"/>
    <col min="34" max="34" width="4.625" style="1" customWidth="1"/>
    <col min="35" max="35" width="4.25" style="1" customWidth="1"/>
    <col min="36" max="36" width="4.375" style="1" customWidth="1"/>
    <col min="37" max="37" width="7" style="1" customWidth="1"/>
    <col min="38" max="16384" width="9" style="1"/>
  </cols>
  <sheetData>
    <row r="1" spans="1:100" ht="15.75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100" customFormat="1">
      <c r="A2" s="26" t="s">
        <v>49</v>
      </c>
      <c r="B2" s="26"/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O2" s="9"/>
      <c r="CV2" s="9"/>
    </row>
    <row r="3" spans="1:100" ht="14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</row>
    <row r="4" spans="1:100" ht="14.25">
      <c r="A4" s="2" t="s">
        <v>37</v>
      </c>
      <c r="B4" s="12">
        <v>450.2201158021</v>
      </c>
      <c r="C4" s="12">
        <v>54.557188404199998</v>
      </c>
      <c r="D4" s="12">
        <v>31.549430664699997</v>
      </c>
      <c r="E4" s="12">
        <v>33.347501601399998</v>
      </c>
      <c r="F4" s="12">
        <v>4.4583332279999999</v>
      </c>
      <c r="G4" s="12">
        <v>22.181764513500003</v>
      </c>
      <c r="H4" s="12">
        <v>3.9797286123000002</v>
      </c>
      <c r="I4" s="12">
        <v>3.7955972724000002</v>
      </c>
      <c r="J4" s="12">
        <v>928.32063929190008</v>
      </c>
      <c r="K4" s="12">
        <v>343.70991167099999</v>
      </c>
      <c r="L4" s="12">
        <v>234.70761379349997</v>
      </c>
      <c r="M4" s="12">
        <v>36.112337584199999</v>
      </c>
      <c r="N4" s="12">
        <v>65.127308008200004</v>
      </c>
      <c r="O4" s="12">
        <v>26.611731899200002</v>
      </c>
      <c r="P4" s="12">
        <v>97.157011209400011</v>
      </c>
      <c r="Q4" s="12">
        <v>88.298027752700008</v>
      </c>
      <c r="R4" s="12">
        <v>32.240017545500002</v>
      </c>
      <c r="S4" s="12">
        <v>28.368196465700002</v>
      </c>
      <c r="T4" s="12">
        <v>312.50272981990003</v>
      </c>
      <c r="U4" s="12">
        <v>26.186163445999998</v>
      </c>
      <c r="V4" s="12">
        <v>1.8366242671000002</v>
      </c>
      <c r="W4" s="12">
        <v>61.148193264100001</v>
      </c>
      <c r="X4" s="12">
        <v>61.521226362900002</v>
      </c>
      <c r="Y4" s="12">
        <v>5.7140464672000002</v>
      </c>
      <c r="Z4" s="12">
        <v>14.6090239773</v>
      </c>
      <c r="AA4" s="12">
        <v>0.49017241590000005</v>
      </c>
      <c r="AB4" s="12">
        <v>30.580947481500001</v>
      </c>
      <c r="AC4" s="12">
        <v>2.1858110454999999</v>
      </c>
      <c r="AD4" s="12">
        <v>0.16565875460000001</v>
      </c>
      <c r="AE4" s="12">
        <v>1.4082802193000001</v>
      </c>
      <c r="AF4" s="12">
        <v>6.6279549776</v>
      </c>
      <c r="AG4" s="12">
        <v>24.595085835399999</v>
      </c>
      <c r="AH4" s="12">
        <v>71.470655598199997</v>
      </c>
      <c r="AI4" s="12">
        <v>52.634543082900002</v>
      </c>
      <c r="AJ4" s="12">
        <v>52.852343318500004</v>
      </c>
      <c r="AK4" s="12">
        <v>320.2131421652</v>
      </c>
      <c r="AL4" s="14"/>
    </row>
    <row r="5" spans="1:100" ht="14.25">
      <c r="A5" s="5" t="s">
        <v>38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100" ht="14.25">
      <c r="A6" s="5" t="s">
        <v>39</v>
      </c>
      <c r="B6" s="4">
        <v>173.96808138430001</v>
      </c>
      <c r="C6" s="4">
        <v>35.260571174200003</v>
      </c>
      <c r="D6" s="4">
        <v>26.348916930999998</v>
      </c>
      <c r="E6" s="4">
        <v>28.831095573899997</v>
      </c>
      <c r="F6" s="4">
        <v>4.3366845426999996</v>
      </c>
      <c r="G6" s="4">
        <v>14.228542386300001</v>
      </c>
      <c r="H6" s="4">
        <v>3.626675928</v>
      </c>
      <c r="I6" s="4">
        <v>3.5143574789999996</v>
      </c>
      <c r="J6" s="4">
        <v>258.72546805330001</v>
      </c>
      <c r="K6" s="4">
        <v>297.46102495389999</v>
      </c>
      <c r="L6" s="4">
        <v>182.8209610918</v>
      </c>
      <c r="M6" s="4">
        <v>30.235890231999999</v>
      </c>
      <c r="N6" s="4">
        <v>38.362536304300001</v>
      </c>
      <c r="O6" s="4">
        <v>19.553069831199998</v>
      </c>
      <c r="P6" s="4">
        <v>79.566933740499991</v>
      </c>
      <c r="Q6" s="4">
        <v>81.896343905199998</v>
      </c>
      <c r="R6" s="4">
        <v>27.2712997215</v>
      </c>
      <c r="S6" s="4">
        <v>22.5390077106</v>
      </c>
      <c r="T6" s="4">
        <v>248.86686599749996</v>
      </c>
      <c r="U6" s="4">
        <v>14.264300752800001</v>
      </c>
      <c r="V6" s="4">
        <v>1.5908678125</v>
      </c>
      <c r="W6" s="4">
        <v>50.966368882600001</v>
      </c>
      <c r="X6" s="4">
        <v>53.020697012100001</v>
      </c>
      <c r="Y6" s="4">
        <v>4.0879438567999999</v>
      </c>
      <c r="Z6" s="4">
        <v>7.6308427357000008</v>
      </c>
      <c r="AA6" s="4">
        <v>0.48072093479999994</v>
      </c>
      <c r="AB6" s="4">
        <v>17.646142663499997</v>
      </c>
      <c r="AC6" s="4">
        <v>1.6865723000999999</v>
      </c>
      <c r="AD6" s="4">
        <v>0.1136792405</v>
      </c>
      <c r="AE6" s="4">
        <v>1.108028955</v>
      </c>
      <c r="AF6" s="4">
        <v>6.0311544629999991</v>
      </c>
      <c r="AG6" s="4">
        <v>24.147410959899997</v>
      </c>
      <c r="AH6" s="4">
        <v>66.787433053100003</v>
      </c>
      <c r="AI6" s="4">
        <v>44.078914943199997</v>
      </c>
      <c r="AJ6" s="4">
        <v>42.272217240799996</v>
      </c>
      <c r="AK6" s="4">
        <v>267.88199984560003</v>
      </c>
    </row>
    <row r="7" spans="1:100" ht="14.25">
      <c r="A7" s="6" t="s">
        <v>40</v>
      </c>
      <c r="B7" s="4">
        <v>123.41595744040001</v>
      </c>
      <c r="C7" s="4">
        <v>30.359294764400001</v>
      </c>
      <c r="D7" s="4">
        <v>25.058112524200002</v>
      </c>
      <c r="E7" s="4">
        <v>23.954858695599999</v>
      </c>
      <c r="F7" s="4">
        <v>4.2020257693999996</v>
      </c>
      <c r="G7" s="4">
        <v>13.247110946100001</v>
      </c>
      <c r="H7" s="4">
        <v>3.2226221063999998</v>
      </c>
      <c r="I7" s="4">
        <v>2.8560553042999999</v>
      </c>
      <c r="J7" s="4">
        <v>198.40442250720002</v>
      </c>
      <c r="K7" s="4">
        <v>284.53225094959998</v>
      </c>
      <c r="L7" s="4">
        <v>172.40688594170001</v>
      </c>
      <c r="M7" s="4">
        <v>29.291278453099999</v>
      </c>
      <c r="N7" s="4">
        <v>36.989109203700004</v>
      </c>
      <c r="O7" s="4">
        <v>18.657231386399999</v>
      </c>
      <c r="P7" s="4">
        <v>76.664170854299996</v>
      </c>
      <c r="Q7" s="4">
        <v>80.893554495100005</v>
      </c>
      <c r="R7" s="4">
        <v>25.868130866599998</v>
      </c>
      <c r="S7" s="4">
        <v>21.739026282199998</v>
      </c>
      <c r="T7" s="4">
        <v>231.54839341810001</v>
      </c>
      <c r="U7" s="4">
        <v>13.7603502544</v>
      </c>
      <c r="V7" s="4">
        <v>1.2242812257</v>
      </c>
      <c r="W7" s="4">
        <v>48.6630601584</v>
      </c>
      <c r="X7" s="4">
        <v>48.528463929499999</v>
      </c>
      <c r="Y7" s="4">
        <v>3.9456937831999999</v>
      </c>
      <c r="Z7" s="4">
        <v>7.2668967079</v>
      </c>
      <c r="AA7" s="4">
        <v>0.47905101369999997</v>
      </c>
      <c r="AB7" s="4">
        <v>15.706266079600001</v>
      </c>
      <c r="AC7" s="4">
        <v>1.4818012966999998</v>
      </c>
      <c r="AD7" s="4">
        <v>0.10702891890000001</v>
      </c>
      <c r="AE7" s="4">
        <v>1.0871945440999999</v>
      </c>
      <c r="AF7" s="4">
        <v>5.4696578099000002</v>
      </c>
      <c r="AG7" s="4">
        <v>21.135035125199998</v>
      </c>
      <c r="AH7" s="4">
        <v>64.123317761899997</v>
      </c>
      <c r="AI7" s="4">
        <v>40.636115508099998</v>
      </c>
      <c r="AJ7" s="4">
        <v>38.083932010600002</v>
      </c>
      <c r="AK7" s="4">
        <v>240.61610611410001</v>
      </c>
    </row>
    <row r="8" spans="1:100" ht="14.25">
      <c r="A8" s="6" t="s">
        <v>41</v>
      </c>
      <c r="B8" s="4">
        <v>39.5737242919</v>
      </c>
      <c r="C8" s="4">
        <v>3.8190525436000002</v>
      </c>
      <c r="D8" s="4">
        <v>0.79529025239999995</v>
      </c>
      <c r="E8" s="4">
        <v>4.7832457891000004</v>
      </c>
      <c r="F8" s="4">
        <v>9.3952889299999995E-2</v>
      </c>
      <c r="G8" s="4">
        <v>0.61491636659999993</v>
      </c>
      <c r="H8" s="4">
        <v>0.15422715100000001</v>
      </c>
      <c r="I8" s="4">
        <v>0.52176002609999994</v>
      </c>
      <c r="J8" s="4">
        <v>52.783701421400004</v>
      </c>
      <c r="K8" s="4">
        <v>10.2175322715</v>
      </c>
      <c r="L8" s="4">
        <v>7.1637396247000007</v>
      </c>
      <c r="M8" s="4">
        <v>0.68960515180000004</v>
      </c>
      <c r="N8" s="4">
        <v>0.82116890859999958</v>
      </c>
      <c r="O8" s="4">
        <v>0.64874846229999994</v>
      </c>
      <c r="P8" s="4">
        <v>2.1429977757000001</v>
      </c>
      <c r="Q8" s="4">
        <v>0.52112229770000007</v>
      </c>
      <c r="R8" s="4">
        <v>0.92244639709999998</v>
      </c>
      <c r="S8" s="4">
        <v>0.52486310150000004</v>
      </c>
      <c r="T8" s="4">
        <v>13.887829635700001</v>
      </c>
      <c r="U8" s="4">
        <v>0.39951512060000005</v>
      </c>
      <c r="V8" s="4">
        <v>0.30790884690000003</v>
      </c>
      <c r="W8" s="4">
        <v>2.1179739013999996</v>
      </c>
      <c r="X8" s="4">
        <v>4.0989316549000003</v>
      </c>
      <c r="Y8" s="4">
        <v>0.11692745929999999</v>
      </c>
      <c r="Z8" s="4">
        <v>0.2828006227</v>
      </c>
      <c r="AA8" s="4">
        <v>1.0081652E-3</v>
      </c>
      <c r="AB8" s="4">
        <v>1.6731220483000002</v>
      </c>
      <c r="AC8" s="4">
        <v>0.1545846894</v>
      </c>
      <c r="AD8" s="4">
        <v>3.5486790000000001E-4</v>
      </c>
      <c r="AE8" s="4">
        <v>8.7385841999999998E-3</v>
      </c>
      <c r="AF8" s="4">
        <v>0.5270534241</v>
      </c>
      <c r="AG8" s="4">
        <v>2.4602524023000001</v>
      </c>
      <c r="AH8" s="4">
        <v>2.4145519349</v>
      </c>
      <c r="AI8" s="4">
        <v>3.2218498004000002</v>
      </c>
      <c r="AJ8" s="4">
        <v>2.9784555766</v>
      </c>
      <c r="AK8" s="4">
        <v>23.975992612700001</v>
      </c>
    </row>
    <row r="9" spans="1:100" ht="14.25">
      <c r="A9" s="6" t="s">
        <v>42</v>
      </c>
      <c r="B9" s="4">
        <v>10.978399652</v>
      </c>
      <c r="C9" s="4">
        <v>1.0822238662000001</v>
      </c>
      <c r="D9" s="4">
        <v>0.49551415439999996</v>
      </c>
      <c r="E9" s="4">
        <v>9.2991089200000002E-2</v>
      </c>
      <c r="F9" s="4">
        <v>4.0705884000000005E-2</v>
      </c>
      <c r="G9" s="4">
        <v>0.36651507360000002</v>
      </c>
      <c r="H9" s="4">
        <v>0.24982667060000002</v>
      </c>
      <c r="I9" s="4">
        <v>0.1365421486</v>
      </c>
      <c r="J9" s="4">
        <v>7.5373441247000006</v>
      </c>
      <c r="K9" s="4">
        <v>2.7112417328000005</v>
      </c>
      <c r="L9" s="4">
        <v>3.2503355254000001</v>
      </c>
      <c r="M9" s="4">
        <v>0.25500662709999999</v>
      </c>
      <c r="N9" s="4">
        <v>0.55225819200000004</v>
      </c>
      <c r="O9" s="4">
        <v>0.2470899825</v>
      </c>
      <c r="P9" s="4">
        <v>0.75976511049999995</v>
      </c>
      <c r="Q9" s="4">
        <v>0.48166711240000004</v>
      </c>
      <c r="R9" s="4">
        <v>0.4807224578</v>
      </c>
      <c r="S9" s="4">
        <v>0.27511832689999999</v>
      </c>
      <c r="T9" s="4">
        <v>3.4306429437000001</v>
      </c>
      <c r="U9" s="4">
        <v>0.10443537779999999</v>
      </c>
      <c r="V9" s="4">
        <v>5.8677739900000005E-2</v>
      </c>
      <c r="W9" s="4">
        <v>0.18533482280000002</v>
      </c>
      <c r="X9" s="4">
        <v>0.39330142769999998</v>
      </c>
      <c r="Y9" s="4">
        <v>2.5322614299999997E-2</v>
      </c>
      <c r="Z9" s="4">
        <v>8.1145405099999998E-2</v>
      </c>
      <c r="AA9" s="4">
        <v>6.6175589999999996E-4</v>
      </c>
      <c r="AB9" s="4">
        <v>0.26675453560000001</v>
      </c>
      <c r="AC9" s="4">
        <v>5.0186313999999996E-2</v>
      </c>
      <c r="AD9" s="4">
        <v>6.2954537000000001E-3</v>
      </c>
      <c r="AE9" s="4">
        <v>1.2095826699999999E-2</v>
      </c>
      <c r="AF9" s="4">
        <v>3.4443229000000006E-2</v>
      </c>
      <c r="AG9" s="4">
        <v>0.55212343239999995</v>
      </c>
      <c r="AH9" s="4">
        <v>0.24956335630000004</v>
      </c>
      <c r="AI9" s="4">
        <v>0.22094963469999998</v>
      </c>
      <c r="AJ9" s="4">
        <v>1.2098296535999999</v>
      </c>
      <c r="AK9" s="4">
        <v>3.2899011188</v>
      </c>
    </row>
    <row r="10" spans="1:100" ht="14.25">
      <c r="A10" s="5" t="s">
        <v>43</v>
      </c>
      <c r="B10" s="4">
        <v>275.75363172970003</v>
      </c>
      <c r="C10" s="4">
        <v>19.2099565328</v>
      </c>
      <c r="D10" s="4">
        <v>5.0530227185000003</v>
      </c>
      <c r="E10" s="4">
        <v>4.492989122</v>
      </c>
      <c r="F10" s="4">
        <v>0.11043369240000001</v>
      </c>
      <c r="G10" s="4">
        <v>7.8062253696000008</v>
      </c>
      <c r="H10" s="4">
        <v>0.27705119579999998</v>
      </c>
      <c r="I10" s="4">
        <v>0.19966993239999997</v>
      </c>
      <c r="J10" s="4">
        <v>668.42160423580003</v>
      </c>
      <c r="K10" s="4">
        <v>45.852145694300006</v>
      </c>
      <c r="L10" s="4">
        <v>51.267168496099998</v>
      </c>
      <c r="M10" s="4">
        <v>5.8343482441999992</v>
      </c>
      <c r="N10" s="4">
        <v>26.334443931500001</v>
      </c>
      <c r="O10" s="4">
        <v>7.0129542722</v>
      </c>
      <c r="P10" s="4">
        <v>17.285593133100001</v>
      </c>
      <c r="Q10" s="4">
        <v>6.1647821140999994</v>
      </c>
      <c r="R10" s="4">
        <v>4.7870513743999998</v>
      </c>
      <c r="S10" s="4">
        <v>5.7273820839000003</v>
      </c>
      <c r="T10" s="4">
        <v>62.687382232200001</v>
      </c>
      <c r="U10" s="4">
        <v>11.855771214800001</v>
      </c>
      <c r="V10" s="4">
        <v>0.2337837539</v>
      </c>
      <c r="W10" s="4">
        <v>10.125437659099999</v>
      </c>
      <c r="X10" s="4">
        <v>8.3778743642000002</v>
      </c>
      <c r="Y10" s="4">
        <v>1.6160092427999999</v>
      </c>
      <c r="Z10" s="4">
        <v>6.9516037740999996</v>
      </c>
      <c r="AA10" s="4">
        <v>8.5208000000000002E-3</v>
      </c>
      <c r="AB10" s="4">
        <v>12.854140231400001</v>
      </c>
      <c r="AC10" s="4">
        <v>0.47338366270000004</v>
      </c>
      <c r="AD10" s="4">
        <v>4.9952903E-2</v>
      </c>
      <c r="AE10" s="4">
        <v>0.29529397760000003</v>
      </c>
      <c r="AF10" s="4">
        <v>0.57864349479999999</v>
      </c>
      <c r="AG10" s="4">
        <v>0.34365854260000001</v>
      </c>
      <c r="AH10" s="4">
        <v>4.6153968060000006</v>
      </c>
      <c r="AI10" s="4">
        <v>8.4369027212999992</v>
      </c>
      <c r="AJ10" s="4">
        <v>10.4367687859</v>
      </c>
      <c r="AK10" s="4">
        <v>51.036117805399996</v>
      </c>
    </row>
    <row r="11" spans="1:100" ht="14.25">
      <c r="A11" s="5" t="s">
        <v>44</v>
      </c>
      <c r="B11" s="4">
        <v>56.043829172299994</v>
      </c>
      <c r="C11" s="4">
        <v>16.649279314200001</v>
      </c>
      <c r="D11" s="4">
        <v>3.6433671836000001</v>
      </c>
      <c r="E11" s="4">
        <v>0.43261660600000001</v>
      </c>
      <c r="F11" s="4">
        <v>0.1103755676</v>
      </c>
      <c r="G11" s="4">
        <v>4.5287417012000004</v>
      </c>
      <c r="H11" s="4">
        <v>0.233471602</v>
      </c>
      <c r="I11" s="4">
        <v>0.19947005239999999</v>
      </c>
      <c r="J11" s="4">
        <v>156.09199491340001</v>
      </c>
      <c r="K11" s="4">
        <v>31.459818801300003</v>
      </c>
      <c r="L11" s="4">
        <v>42.306014135799998</v>
      </c>
      <c r="M11" s="4">
        <v>3.9275417407999997</v>
      </c>
      <c r="N11" s="4">
        <v>10.018190559299999</v>
      </c>
      <c r="O11" s="4">
        <v>5.1692126150000002</v>
      </c>
      <c r="P11" s="4">
        <v>9.3499576838999996</v>
      </c>
      <c r="Q11" s="4">
        <v>2.9088904416000001</v>
      </c>
      <c r="R11" s="4">
        <v>0.92802358650000005</v>
      </c>
      <c r="S11" s="4">
        <v>2.6365809679000001</v>
      </c>
      <c r="T11" s="4">
        <v>40.195311822200004</v>
      </c>
      <c r="U11" s="4">
        <v>0.33629672100000002</v>
      </c>
      <c r="V11" s="4">
        <v>4.1755455800000001E-2</v>
      </c>
      <c r="W11" s="4">
        <v>1.6433895071</v>
      </c>
      <c r="X11" s="4">
        <v>1.9766317674</v>
      </c>
      <c r="Y11" s="4">
        <v>4.3101303899999999E-2</v>
      </c>
      <c r="Z11" s="4">
        <v>4.3912812750999999</v>
      </c>
      <c r="AA11" s="4">
        <v>8.5208000000000002E-3</v>
      </c>
      <c r="AB11" s="4">
        <v>1.3181042037999999</v>
      </c>
      <c r="AC11" s="4">
        <v>0.21104030940000001</v>
      </c>
      <c r="AD11" s="4">
        <v>4.9952903E-2</v>
      </c>
      <c r="AE11" s="4">
        <v>0.26521958739999996</v>
      </c>
      <c r="AF11" s="4">
        <v>0.38085151189999999</v>
      </c>
      <c r="AG11" s="4">
        <v>0.20269313449999998</v>
      </c>
      <c r="AH11" s="4">
        <v>2.1935869517</v>
      </c>
      <c r="AI11" s="4">
        <v>5.9021025039000001</v>
      </c>
      <c r="AJ11" s="4">
        <v>9.6192738914999989</v>
      </c>
      <c r="AK11" s="4">
        <v>17.188164659200002</v>
      </c>
    </row>
    <row r="12" spans="1:100" ht="14.25">
      <c r="A12" s="5" t="s">
        <v>45</v>
      </c>
      <c r="B12" s="4">
        <v>215.27067081749999</v>
      </c>
      <c r="C12" s="4">
        <v>0.58847908469999999</v>
      </c>
      <c r="D12" s="4">
        <v>0</v>
      </c>
      <c r="E12" s="4">
        <v>0</v>
      </c>
      <c r="F12" s="4">
        <v>0</v>
      </c>
      <c r="G12" s="4">
        <v>1.4901180205000002</v>
      </c>
      <c r="H12" s="4">
        <v>0</v>
      </c>
      <c r="I12" s="4">
        <v>0</v>
      </c>
      <c r="J12" s="4">
        <v>509.73026293679999</v>
      </c>
      <c r="K12" s="4">
        <v>3.5216948942000004</v>
      </c>
      <c r="L12" s="4">
        <v>4.7136600963000008</v>
      </c>
      <c r="M12" s="4">
        <v>2.3989057799999998E-2</v>
      </c>
      <c r="N12" s="4">
        <v>15.9225116246</v>
      </c>
      <c r="O12" s="4">
        <v>0.48864035</v>
      </c>
      <c r="P12" s="4">
        <v>1.0750643799999999E-2</v>
      </c>
      <c r="Q12" s="4">
        <v>1.9498580000000001E-2</v>
      </c>
      <c r="R12" s="4">
        <v>0.98504453739999998</v>
      </c>
      <c r="S12" s="4">
        <v>1.224664099</v>
      </c>
      <c r="T12" s="4">
        <v>7.111012752199998</v>
      </c>
      <c r="U12" s="4">
        <v>10.895383349999999</v>
      </c>
      <c r="V12" s="4">
        <v>9.5968900000000003E-3</v>
      </c>
      <c r="W12" s="4">
        <v>4.3956672599999996E-2</v>
      </c>
      <c r="X12" s="4">
        <v>2.4204320499</v>
      </c>
      <c r="Y12" s="4">
        <v>1.0629791E-3</v>
      </c>
      <c r="Z12" s="4">
        <v>2.2588905100000001</v>
      </c>
      <c r="AA12" s="4">
        <v>0</v>
      </c>
      <c r="AB12" s="4">
        <v>4.0042816773999999</v>
      </c>
      <c r="AC12" s="4">
        <v>6.9766673999999999E-3</v>
      </c>
      <c r="AD12" s="4">
        <v>0</v>
      </c>
      <c r="AE12" s="4">
        <v>0</v>
      </c>
      <c r="AF12" s="4">
        <v>8.5624882899999991E-2</v>
      </c>
      <c r="AG12" s="4">
        <v>6.7699999999999996E-2</v>
      </c>
      <c r="AH12" s="4">
        <v>1.5895792857</v>
      </c>
      <c r="AI12" s="4">
        <v>2.0306755561000003</v>
      </c>
      <c r="AJ12" s="4">
        <v>1.7839321700000001E-2</v>
      </c>
      <c r="AK12" s="4">
        <v>22.6337888236</v>
      </c>
    </row>
    <row r="13" spans="1:100" ht="14.25">
      <c r="A13" s="5" t="s">
        <v>46</v>
      </c>
      <c r="B13" s="4">
        <v>4.4359991115000001</v>
      </c>
      <c r="C13" s="4">
        <v>1.9721831338999998</v>
      </c>
      <c r="D13" s="4">
        <v>1.3943474481</v>
      </c>
      <c r="E13" s="4">
        <v>4.0603725160000002</v>
      </c>
      <c r="F13" s="4">
        <v>5.8124799999999996E-5</v>
      </c>
      <c r="G13" s="4">
        <v>1.7873656479</v>
      </c>
      <c r="H13" s="4">
        <v>4.1489962599999999E-2</v>
      </c>
      <c r="I13" s="4">
        <v>1.9987999999999999E-4</v>
      </c>
      <c r="J13" s="4">
        <v>2.5991197423000001</v>
      </c>
      <c r="K13" s="4">
        <v>10.8700369105</v>
      </c>
      <c r="L13" s="4">
        <v>4.2474942640000002</v>
      </c>
      <c r="M13" s="4">
        <v>1.8828174456</v>
      </c>
      <c r="N13" s="4">
        <v>0.38486216130000001</v>
      </c>
      <c r="O13" s="4">
        <v>1.3535867595</v>
      </c>
      <c r="P13" s="4">
        <v>7.9242019045000003</v>
      </c>
      <c r="Q13" s="4">
        <v>3.2363930925000002</v>
      </c>
      <c r="R13" s="4">
        <v>2.8739832505000003</v>
      </c>
      <c r="S13" s="4">
        <v>1.8661370169999998</v>
      </c>
      <c r="T13" s="4">
        <v>15.3672010455</v>
      </c>
      <c r="U13" s="4">
        <v>0.62396221539999996</v>
      </c>
      <c r="V13" s="4">
        <v>0.1824314081</v>
      </c>
      <c r="W13" s="4">
        <v>8.4380914794000006</v>
      </c>
      <c r="X13" s="4">
        <v>3.9806648226999997</v>
      </c>
      <c r="Y13" s="4">
        <v>1.5710480812000001</v>
      </c>
      <c r="Z13" s="4">
        <v>0.30091198899999999</v>
      </c>
      <c r="AA13" s="4">
        <v>0</v>
      </c>
      <c r="AB13" s="4">
        <v>7.5317543501999999</v>
      </c>
      <c r="AC13" s="4">
        <v>0.2553666859</v>
      </c>
      <c r="AD13" s="4">
        <v>0</v>
      </c>
      <c r="AE13" s="4">
        <v>3.0074390199999999E-2</v>
      </c>
      <c r="AF13" s="4">
        <v>0.11216710000000001</v>
      </c>
      <c r="AG13" s="4">
        <v>7.3265408099999998E-2</v>
      </c>
      <c r="AH13" s="4">
        <v>0.8304809326</v>
      </c>
      <c r="AI13" s="4">
        <v>0.5041246613</v>
      </c>
      <c r="AJ13" s="4">
        <v>0.79965557269999998</v>
      </c>
      <c r="AK13" s="4">
        <v>11.212635551099998</v>
      </c>
    </row>
    <row r="14" spans="1:100" ht="14.25">
      <c r="A14" s="2" t="s">
        <v>47</v>
      </c>
      <c r="B14" s="12">
        <v>660.28876941459998</v>
      </c>
      <c r="C14" s="12">
        <v>71.490833320200011</v>
      </c>
      <c r="D14" s="12">
        <v>31.700752598899999</v>
      </c>
      <c r="E14" s="12">
        <v>26.373902600500003</v>
      </c>
      <c r="F14" s="12">
        <v>9.1378140328999997</v>
      </c>
      <c r="G14" s="12">
        <v>31.404286358900002</v>
      </c>
      <c r="H14" s="12">
        <v>16.493108788900003</v>
      </c>
      <c r="I14" s="12">
        <v>9.3647820088000007</v>
      </c>
      <c r="J14" s="12">
        <v>1349.3645051169999</v>
      </c>
      <c r="K14" s="12">
        <v>251.18773634799999</v>
      </c>
      <c r="L14" s="12">
        <v>119.324310095</v>
      </c>
      <c r="M14" s="12">
        <v>36.2038115784</v>
      </c>
      <c r="N14" s="12">
        <v>51.298867337699996</v>
      </c>
      <c r="O14" s="12">
        <v>18.039818373999999</v>
      </c>
      <c r="P14" s="12">
        <v>109.0546882175</v>
      </c>
      <c r="Q14" s="12">
        <v>68.501103290299994</v>
      </c>
      <c r="R14" s="12">
        <v>31.153365921399999</v>
      </c>
      <c r="S14" s="12">
        <v>27.2077508942</v>
      </c>
      <c r="T14" s="12">
        <v>260.07235276050005</v>
      </c>
      <c r="U14" s="12">
        <v>22.348067093600001</v>
      </c>
      <c r="V14" s="12">
        <v>6.4100799751999995</v>
      </c>
      <c r="W14" s="12">
        <v>68.295491828500005</v>
      </c>
      <c r="X14" s="12">
        <v>66.186193208399999</v>
      </c>
      <c r="Y14" s="12">
        <v>5.5181062987000002</v>
      </c>
      <c r="Z14" s="12">
        <v>10.5107229128</v>
      </c>
      <c r="AA14" s="12">
        <v>5.2369940099999998E-2</v>
      </c>
      <c r="AB14" s="12">
        <v>28.224519048400001</v>
      </c>
      <c r="AC14" s="12">
        <v>6.7824431322000001</v>
      </c>
      <c r="AD14" s="12">
        <v>0.44957946039999996</v>
      </c>
      <c r="AE14" s="12">
        <v>0.44647142159999997</v>
      </c>
      <c r="AF14" s="12">
        <v>9.9075022883999999</v>
      </c>
      <c r="AG14" s="12">
        <v>48.174653480699995</v>
      </c>
      <c r="AH14" s="12">
        <v>49.2019483921</v>
      </c>
      <c r="AI14" s="12">
        <v>64.492744377799994</v>
      </c>
      <c r="AJ14" s="12">
        <v>46.009678678999997</v>
      </c>
      <c r="AK14" s="12">
        <v>375.70264406089996</v>
      </c>
      <c r="AL14" s="14"/>
    </row>
    <row r="15" spans="1:100" ht="14.25">
      <c r="A15" s="5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100" ht="14.25">
      <c r="A16" s="5" t="s">
        <v>39</v>
      </c>
      <c r="B16" s="4">
        <v>375.16989715529996</v>
      </c>
      <c r="C16" s="4">
        <v>61.636178268100004</v>
      </c>
      <c r="D16" s="4">
        <v>23.9958708833</v>
      </c>
      <c r="E16" s="4">
        <v>24.0073098827</v>
      </c>
      <c r="F16" s="4">
        <v>8.7358375119999998</v>
      </c>
      <c r="G16" s="4">
        <v>25.851098567900003</v>
      </c>
      <c r="H16" s="4">
        <v>15.289117897200001</v>
      </c>
      <c r="I16" s="4">
        <v>8.946599688500001</v>
      </c>
      <c r="J16" s="4">
        <v>410.35190622800002</v>
      </c>
      <c r="K16" s="4">
        <v>219.86732144659999</v>
      </c>
      <c r="L16" s="4">
        <v>98.33928350299999</v>
      </c>
      <c r="M16" s="4">
        <v>31.5159313819</v>
      </c>
      <c r="N16" s="4">
        <v>30.901639692500002</v>
      </c>
      <c r="O16" s="4">
        <v>17.146229761400001</v>
      </c>
      <c r="P16" s="4">
        <v>88.327436932999987</v>
      </c>
      <c r="Q16" s="4">
        <v>63.949989801899996</v>
      </c>
      <c r="R16" s="4">
        <v>21.685269511999998</v>
      </c>
      <c r="S16" s="4">
        <v>22.8362821383</v>
      </c>
      <c r="T16" s="4">
        <v>198.0030784452</v>
      </c>
      <c r="U16" s="4">
        <v>21.2214619069</v>
      </c>
      <c r="V16" s="4">
        <v>6.1679789517999994</v>
      </c>
      <c r="W16" s="4">
        <v>48.435555045900003</v>
      </c>
      <c r="X16" s="4">
        <v>57.726629255600002</v>
      </c>
      <c r="Y16" s="4">
        <v>1.6920272641999998</v>
      </c>
      <c r="Z16" s="4">
        <v>6.4263334233</v>
      </c>
      <c r="AA16" s="4">
        <v>4.0316920800000003E-2</v>
      </c>
      <c r="AB16" s="4">
        <v>21.040715599200002</v>
      </c>
      <c r="AC16" s="4">
        <v>5.5690266590999995</v>
      </c>
      <c r="AD16" s="4">
        <v>0.43727524219999997</v>
      </c>
      <c r="AE16" s="4">
        <v>0.41432639640000002</v>
      </c>
      <c r="AF16" s="4">
        <v>7.1689046780999996</v>
      </c>
      <c r="AG16" s="4">
        <v>40.885449525200002</v>
      </c>
      <c r="AH16" s="4">
        <v>38.435238150300002</v>
      </c>
      <c r="AI16" s="4">
        <v>53.319691833699999</v>
      </c>
      <c r="AJ16" s="4">
        <v>41.974327516100004</v>
      </c>
      <c r="AK16" s="4">
        <v>241.36764625310002</v>
      </c>
    </row>
    <row r="17" spans="1:38" ht="14.25">
      <c r="A17" s="6" t="s">
        <v>40</v>
      </c>
      <c r="B17" s="4">
        <v>322.9370071893</v>
      </c>
      <c r="C17" s="4">
        <v>39.834534332800004</v>
      </c>
      <c r="D17" s="4">
        <v>19.869981561900001</v>
      </c>
      <c r="E17" s="4">
        <v>22.588662919800001</v>
      </c>
      <c r="F17" s="4">
        <v>7.6818716137000003</v>
      </c>
      <c r="G17" s="4">
        <v>21.868789613200001</v>
      </c>
      <c r="H17" s="4">
        <v>11.413296512000001</v>
      </c>
      <c r="I17" s="4">
        <v>7.1076253907000009</v>
      </c>
      <c r="J17" s="4">
        <v>314.9468709702</v>
      </c>
      <c r="K17" s="4">
        <v>191.7013750134</v>
      </c>
      <c r="L17" s="4">
        <v>63.794257029000008</v>
      </c>
      <c r="M17" s="4">
        <v>28.676861622299999</v>
      </c>
      <c r="N17" s="4">
        <v>24.309562866300002</v>
      </c>
      <c r="O17" s="4">
        <v>15.0947698008</v>
      </c>
      <c r="P17" s="4">
        <v>78.219095066800008</v>
      </c>
      <c r="Q17" s="4">
        <v>58.826071135100001</v>
      </c>
      <c r="R17" s="4">
        <v>14.9092229524</v>
      </c>
      <c r="S17" s="4">
        <v>20.475473985400001</v>
      </c>
      <c r="T17" s="4">
        <v>144.70870378779998</v>
      </c>
      <c r="U17" s="4">
        <v>19.6006822065</v>
      </c>
      <c r="V17" s="4">
        <v>4.1022484416000005</v>
      </c>
      <c r="W17" s="4">
        <v>43.797319391400002</v>
      </c>
      <c r="X17" s="4">
        <v>51.681678689099996</v>
      </c>
      <c r="Y17" s="4">
        <v>1.1920829942</v>
      </c>
      <c r="Z17" s="4">
        <v>4.9514374979000007</v>
      </c>
      <c r="AA17" s="4">
        <v>4.5596789E-3</v>
      </c>
      <c r="AB17" s="4">
        <v>18.3288659826</v>
      </c>
      <c r="AC17" s="4">
        <v>5.1463704437999995</v>
      </c>
      <c r="AD17" s="4">
        <v>0.34426667270000005</v>
      </c>
      <c r="AE17" s="4">
        <v>0.2786688477</v>
      </c>
      <c r="AF17" s="4">
        <v>5.4401249562</v>
      </c>
      <c r="AG17" s="4">
        <v>37.293062044800003</v>
      </c>
      <c r="AH17" s="4">
        <v>35.101439263000003</v>
      </c>
      <c r="AI17" s="4">
        <v>48.3383436401</v>
      </c>
      <c r="AJ17" s="4">
        <v>37.960513334399998</v>
      </c>
      <c r="AK17" s="4">
        <v>202.80556864179999</v>
      </c>
    </row>
    <row r="18" spans="1:38" ht="14.25">
      <c r="A18" s="6" t="s">
        <v>41</v>
      </c>
      <c r="B18" s="4">
        <v>42.243759476299999</v>
      </c>
      <c r="C18" s="4">
        <v>7.2421496964999994</v>
      </c>
      <c r="D18" s="4">
        <v>2.2509930853000002</v>
      </c>
      <c r="E18" s="4">
        <v>1.1150891295000001</v>
      </c>
      <c r="F18" s="4">
        <v>0.825819258</v>
      </c>
      <c r="G18" s="4">
        <v>3.3680805724999998</v>
      </c>
      <c r="H18" s="4">
        <v>3.5074173127999999</v>
      </c>
      <c r="I18" s="4">
        <v>1.5306795422999999</v>
      </c>
      <c r="J18" s="4">
        <v>71.527012271099991</v>
      </c>
      <c r="K18" s="4">
        <v>18.055717843</v>
      </c>
      <c r="L18" s="4">
        <v>20.157355155699999</v>
      </c>
      <c r="M18" s="4">
        <v>2.0591343530000001</v>
      </c>
      <c r="N18" s="4">
        <v>2.4731313326000004</v>
      </c>
      <c r="O18" s="4">
        <v>1.7309978247</v>
      </c>
      <c r="P18" s="4">
        <v>5.4735294461999988</v>
      </c>
      <c r="Q18" s="4">
        <v>2.7822248429000003</v>
      </c>
      <c r="R18" s="4">
        <v>1.6729563122</v>
      </c>
      <c r="S18" s="4">
        <v>1.8926751256999998</v>
      </c>
      <c r="T18" s="4">
        <v>28.2356634492</v>
      </c>
      <c r="U18" s="4">
        <v>1.0477213849</v>
      </c>
      <c r="V18" s="4">
        <v>0.79684500530000002</v>
      </c>
      <c r="W18" s="4">
        <v>2.3646981791999999</v>
      </c>
      <c r="X18" s="4">
        <v>4.2642639674999998</v>
      </c>
      <c r="Y18" s="4">
        <v>0.41357818520000006</v>
      </c>
      <c r="Z18" s="4">
        <v>1.0733090873</v>
      </c>
      <c r="AA18" s="4">
        <v>6.7583068999999994E-3</v>
      </c>
      <c r="AB18" s="4">
        <v>2.0418329971999998</v>
      </c>
      <c r="AC18" s="4">
        <v>0.37618049200000003</v>
      </c>
      <c r="AD18" s="4">
        <v>5.4470436300000001E-2</v>
      </c>
      <c r="AE18" s="4">
        <v>0.13457979689999999</v>
      </c>
      <c r="AF18" s="4">
        <v>1.4911431427999999</v>
      </c>
      <c r="AG18" s="4">
        <v>2.4501557091999997</v>
      </c>
      <c r="AH18" s="4">
        <v>2.5640119099000001</v>
      </c>
      <c r="AI18" s="4">
        <v>3.3861638531999998</v>
      </c>
      <c r="AJ18" s="4">
        <v>3.3169566156000001</v>
      </c>
      <c r="AK18" s="4">
        <v>32.548130860100002</v>
      </c>
    </row>
    <row r="19" spans="1:38" ht="14.25">
      <c r="A19" s="6" t="s">
        <v>42</v>
      </c>
      <c r="B19" s="4">
        <v>9.9891304897000008</v>
      </c>
      <c r="C19" s="4">
        <v>14.559494238799999</v>
      </c>
      <c r="D19" s="4">
        <v>1.8748962360999999</v>
      </c>
      <c r="E19" s="4">
        <v>0.30355783339999998</v>
      </c>
      <c r="F19" s="4">
        <v>0.22814664030000001</v>
      </c>
      <c r="G19" s="4">
        <v>0.61422838219999998</v>
      </c>
      <c r="H19" s="4">
        <v>0.36840407239999995</v>
      </c>
      <c r="I19" s="4">
        <v>0.30829475549999996</v>
      </c>
      <c r="J19" s="4">
        <v>23.8780229867</v>
      </c>
      <c r="K19" s="4">
        <v>10.1102285902</v>
      </c>
      <c r="L19" s="4">
        <v>14.387671318299999</v>
      </c>
      <c r="M19" s="4">
        <v>0.77993540659999994</v>
      </c>
      <c r="N19" s="4">
        <v>4.1189454936000001</v>
      </c>
      <c r="O19" s="4">
        <v>0.3204621359</v>
      </c>
      <c r="P19" s="4">
        <v>4.6348124200000003</v>
      </c>
      <c r="Q19" s="4">
        <v>2.3416938239</v>
      </c>
      <c r="R19" s="4">
        <v>5.1030902473999991</v>
      </c>
      <c r="S19" s="4">
        <v>0.4681330272</v>
      </c>
      <c r="T19" s="4">
        <v>25.058711208200002</v>
      </c>
      <c r="U19" s="4">
        <v>0.57305831550000008</v>
      </c>
      <c r="V19" s="4">
        <v>1.2688855048999998</v>
      </c>
      <c r="W19" s="4">
        <v>2.2735374752999999</v>
      </c>
      <c r="X19" s="4">
        <v>1.7806865989999998</v>
      </c>
      <c r="Y19" s="4">
        <v>8.6366084800000006E-2</v>
      </c>
      <c r="Z19" s="4">
        <v>0.40158683810000001</v>
      </c>
      <c r="AA19" s="4">
        <v>2.8998935E-2</v>
      </c>
      <c r="AB19" s="4">
        <v>0.67001661940000001</v>
      </c>
      <c r="AC19" s="4">
        <v>4.6475723300000001E-2</v>
      </c>
      <c r="AD19" s="4">
        <v>3.8538133200000005E-2</v>
      </c>
      <c r="AE19" s="4">
        <v>1.0777518000000001E-3</v>
      </c>
      <c r="AF19" s="4">
        <v>0.23763657909999999</v>
      </c>
      <c r="AG19" s="4">
        <v>1.1422317712000001</v>
      </c>
      <c r="AH19" s="4">
        <v>0.76978697739999991</v>
      </c>
      <c r="AI19" s="4">
        <v>1.5951843403999999</v>
      </c>
      <c r="AJ19" s="4">
        <v>0.69685756610000005</v>
      </c>
      <c r="AK19" s="4">
        <v>6.0139467511999998</v>
      </c>
    </row>
    <row r="20" spans="1:38" ht="14.25">
      <c r="A20" s="5" t="s">
        <v>43</v>
      </c>
      <c r="B20" s="4">
        <v>284.5204673737</v>
      </c>
      <c r="C20" s="4">
        <v>9.7646077565000002</v>
      </c>
      <c r="D20" s="4">
        <v>7.5927296801999997</v>
      </c>
      <c r="E20" s="4">
        <v>2.2908975237</v>
      </c>
      <c r="F20" s="4">
        <v>0.35503212509999998</v>
      </c>
      <c r="G20" s="4">
        <v>5.4244973475999991</v>
      </c>
      <c r="H20" s="4">
        <v>1.1542125378000001</v>
      </c>
      <c r="I20" s="4">
        <v>0.34598184640000001</v>
      </c>
      <c r="J20" s="4">
        <v>938.42959434539989</v>
      </c>
      <c r="K20" s="4">
        <v>30.9552286433</v>
      </c>
      <c r="L20" s="4">
        <v>20.7380681283</v>
      </c>
      <c r="M20" s="4">
        <v>4.6211117757000002</v>
      </c>
      <c r="N20" s="4">
        <v>20.3069244227</v>
      </c>
      <c r="O20" s="4">
        <v>0.85079818930000006</v>
      </c>
      <c r="P20" s="4">
        <v>20.529692753200003</v>
      </c>
      <c r="Q20" s="4">
        <v>4.4049763174000001</v>
      </c>
      <c r="R20" s="4">
        <v>9.3554876402999998</v>
      </c>
      <c r="S20" s="4">
        <v>4.2730100712999999</v>
      </c>
      <c r="T20" s="4">
        <v>61.569897591799986</v>
      </c>
      <c r="U20" s="4">
        <v>1.0752905590999999</v>
      </c>
      <c r="V20" s="4">
        <v>0.21945349789999999</v>
      </c>
      <c r="W20" s="4">
        <v>19.787211055099998</v>
      </c>
      <c r="X20" s="4">
        <v>8.2703726419999999</v>
      </c>
      <c r="Y20" s="4">
        <v>3.7952760698999999</v>
      </c>
      <c r="Z20" s="4">
        <v>4.0238656789</v>
      </c>
      <c r="AA20" s="4">
        <v>1.2E-2</v>
      </c>
      <c r="AB20" s="4">
        <v>7.0914634438999995</v>
      </c>
      <c r="AC20" s="4">
        <v>1.1889110692</v>
      </c>
      <c r="AD20" s="4">
        <v>6.0000000000000001E-3</v>
      </c>
      <c r="AE20" s="4">
        <v>1.9557322299999999E-2</v>
      </c>
      <c r="AF20" s="4">
        <v>2.6960695107000001</v>
      </c>
      <c r="AG20" s="4">
        <v>7.2189134758000009</v>
      </c>
      <c r="AH20" s="4">
        <v>10.7211608021</v>
      </c>
      <c r="AI20" s="4">
        <v>11.1309860227</v>
      </c>
      <c r="AJ20" s="4">
        <v>3.9506080595999999</v>
      </c>
      <c r="AK20" s="4">
        <v>133.9966012058</v>
      </c>
    </row>
    <row r="21" spans="1:38" ht="14.25">
      <c r="A21" s="5" t="s">
        <v>44</v>
      </c>
      <c r="B21" s="4">
        <v>51.6720332704</v>
      </c>
      <c r="C21" s="4">
        <v>6.5934410900999998</v>
      </c>
      <c r="D21" s="4">
        <v>5.1858966808</v>
      </c>
      <c r="E21" s="4">
        <v>5.7397523700000001E-2</v>
      </c>
      <c r="F21" s="4">
        <v>0.2257119769</v>
      </c>
      <c r="G21" s="4">
        <v>5.1305774285000005</v>
      </c>
      <c r="H21" s="4">
        <v>0.69491506110000001</v>
      </c>
      <c r="I21" s="4">
        <v>0.2226751069</v>
      </c>
      <c r="J21" s="4">
        <v>164.06598839500001</v>
      </c>
      <c r="K21" s="4">
        <v>17.3260140979</v>
      </c>
      <c r="L21" s="4">
        <v>14.389842567200001</v>
      </c>
      <c r="M21" s="4">
        <v>2.4081442815999998</v>
      </c>
      <c r="N21" s="4">
        <v>5.9045822274000015</v>
      </c>
      <c r="O21" s="4">
        <v>0.63800744450000002</v>
      </c>
      <c r="P21" s="4">
        <v>11.7266427756</v>
      </c>
      <c r="Q21" s="4">
        <v>1.3942667950000001</v>
      </c>
      <c r="R21" s="4">
        <v>1.1212369802</v>
      </c>
      <c r="S21" s="4">
        <v>4.2135563332999997</v>
      </c>
      <c r="T21" s="4">
        <v>35.3091125718</v>
      </c>
      <c r="U21" s="4">
        <v>0.54948685899999994</v>
      </c>
      <c r="V21" s="4">
        <v>0.21945349789999999</v>
      </c>
      <c r="W21" s="4">
        <v>10.537655840199999</v>
      </c>
      <c r="X21" s="4">
        <v>5.5802243137999996</v>
      </c>
      <c r="Y21" s="4">
        <v>0.36293529520000001</v>
      </c>
      <c r="Z21" s="4">
        <v>1.3748672146000001</v>
      </c>
      <c r="AA21" s="4">
        <v>1.2E-2</v>
      </c>
      <c r="AB21" s="4">
        <v>2.8793464767000003</v>
      </c>
      <c r="AC21" s="4">
        <v>1.01720653E-2</v>
      </c>
      <c r="AD21" s="4">
        <v>0</v>
      </c>
      <c r="AE21" s="4">
        <v>1.9557322299999999E-2</v>
      </c>
      <c r="AF21" s="4">
        <v>0.13186361830000001</v>
      </c>
      <c r="AG21" s="4">
        <v>5.8812276082000006</v>
      </c>
      <c r="AH21" s="4">
        <v>7.0511450971</v>
      </c>
      <c r="AI21" s="4">
        <v>7.5086061966999997</v>
      </c>
      <c r="AJ21" s="4">
        <v>2.3000229866000002</v>
      </c>
      <c r="AK21" s="4">
        <v>21.500204238200002</v>
      </c>
    </row>
    <row r="22" spans="1:38" ht="14.25">
      <c r="A22" s="5" t="s">
        <v>45</v>
      </c>
      <c r="B22" s="4">
        <v>225.48499137229999</v>
      </c>
      <c r="C22" s="4">
        <v>0.439277115</v>
      </c>
      <c r="D22" s="4">
        <v>0.19373000000000001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767.59110926679989</v>
      </c>
      <c r="K22" s="4">
        <v>3.0336078361999999</v>
      </c>
      <c r="L22" s="4">
        <v>2.1079836823</v>
      </c>
      <c r="M22" s="4">
        <v>0.22051017760000002</v>
      </c>
      <c r="N22" s="4">
        <v>12.497550301399999</v>
      </c>
      <c r="O22" s="4">
        <v>0</v>
      </c>
      <c r="P22" s="4">
        <v>1.5842179999999703E-4</v>
      </c>
      <c r="Q22" s="4">
        <v>0</v>
      </c>
      <c r="R22" s="4">
        <v>0.70063765870000005</v>
      </c>
      <c r="S22" s="4">
        <v>3.6189999999999997E-5</v>
      </c>
      <c r="T22" s="4">
        <v>5.7785192795999905</v>
      </c>
      <c r="U22" s="4">
        <v>0.1173</v>
      </c>
      <c r="V22" s="4">
        <v>0</v>
      </c>
      <c r="W22" s="4">
        <v>2.314827E-4</v>
      </c>
      <c r="X22" s="4">
        <v>1.7814020400000002E-2</v>
      </c>
      <c r="Y22" s="4">
        <v>0</v>
      </c>
      <c r="Z22" s="4">
        <v>0.46615962999999999</v>
      </c>
      <c r="AA22" s="4">
        <v>0</v>
      </c>
      <c r="AB22" s="4">
        <v>0</v>
      </c>
      <c r="AC22" s="4">
        <v>0.32</v>
      </c>
      <c r="AD22" s="4">
        <v>0</v>
      </c>
      <c r="AE22" s="4">
        <v>0</v>
      </c>
      <c r="AF22" s="4">
        <v>2.4191799999999999</v>
      </c>
      <c r="AG22" s="4">
        <v>0.44805490999999997</v>
      </c>
      <c r="AH22" s="4">
        <v>3.4636255552999997</v>
      </c>
      <c r="AI22" s="4">
        <v>1.2257508414</v>
      </c>
      <c r="AJ22" s="4">
        <v>0.18312427000000001</v>
      </c>
      <c r="AK22" s="4">
        <v>93.978634855400003</v>
      </c>
    </row>
    <row r="23" spans="1:38" ht="14.25">
      <c r="A23" s="5" t="s">
        <v>46</v>
      </c>
      <c r="B23" s="4">
        <v>7.3180816675999996</v>
      </c>
      <c r="C23" s="4">
        <v>2.7318895513999997</v>
      </c>
      <c r="D23" s="4">
        <v>2.1786059109</v>
      </c>
      <c r="E23" s="4">
        <v>2.2334999999999998</v>
      </c>
      <c r="F23" s="4">
        <v>0.12932014820000001</v>
      </c>
      <c r="G23" s="4">
        <v>0.28827898219999998</v>
      </c>
      <c r="H23" s="4">
        <v>0.44500000000000001</v>
      </c>
      <c r="I23" s="4">
        <v>0.1233067395</v>
      </c>
      <c r="J23" s="4">
        <v>6.6798331951999996</v>
      </c>
      <c r="K23" s="4">
        <v>10.5935339835</v>
      </c>
      <c r="L23" s="4">
        <v>4.2228525767999994</v>
      </c>
      <c r="M23" s="4">
        <v>1.9924573165000001</v>
      </c>
      <c r="N23" s="4">
        <v>1.9047918939000001</v>
      </c>
      <c r="O23" s="4">
        <v>0.21279074480000001</v>
      </c>
      <c r="P23" s="4">
        <v>8.7534002903000001</v>
      </c>
      <c r="Q23" s="4">
        <v>3.0107095224</v>
      </c>
      <c r="R23" s="4">
        <v>7.5336130014</v>
      </c>
      <c r="S23" s="4">
        <v>5.9417548000000001E-2</v>
      </c>
      <c r="T23" s="4">
        <v>20.460168718999999</v>
      </c>
      <c r="U23" s="4">
        <v>0.40850370009999998</v>
      </c>
      <c r="V23" s="4">
        <v>0</v>
      </c>
      <c r="W23" s="4">
        <v>9.2493237322000006</v>
      </c>
      <c r="X23" s="4">
        <v>2.6723343077999999</v>
      </c>
      <c r="Y23" s="4">
        <v>3.4323407747000001</v>
      </c>
      <c r="Z23" s="4">
        <v>2.1828388343</v>
      </c>
      <c r="AA23" s="4">
        <v>0</v>
      </c>
      <c r="AB23" s="4">
        <v>4.2121169672000001</v>
      </c>
      <c r="AC23" s="4">
        <v>0.85873900390000002</v>
      </c>
      <c r="AD23" s="4">
        <v>6.0000000000000001E-3</v>
      </c>
      <c r="AE23" s="4">
        <v>0</v>
      </c>
      <c r="AF23" s="4">
        <v>0.14502589239999999</v>
      </c>
      <c r="AG23" s="4">
        <v>0.78267483390000003</v>
      </c>
      <c r="AH23" s="4">
        <v>0.2063901497</v>
      </c>
      <c r="AI23" s="4">
        <v>2.3966289846</v>
      </c>
      <c r="AJ23" s="4">
        <v>1.4658957175</v>
      </c>
      <c r="AK23" s="4">
        <v>18.5177621122</v>
      </c>
    </row>
    <row r="24" spans="1:38" ht="14.25">
      <c r="A24" s="2" t="s">
        <v>48</v>
      </c>
      <c r="B24" s="12">
        <v>-210.06865361249999</v>
      </c>
      <c r="C24" s="12">
        <v>-16.933644915999999</v>
      </c>
      <c r="D24" s="12">
        <v>-0.15132193420000101</v>
      </c>
      <c r="E24" s="12">
        <v>6.9735990009000002</v>
      </c>
      <c r="F24" s="12">
        <v>-4.6794808048999998</v>
      </c>
      <c r="G24" s="12">
        <v>-9.2225218453999993</v>
      </c>
      <c r="H24" s="12">
        <v>-12.5133801766</v>
      </c>
      <c r="I24" s="12">
        <v>-5.5691847363999996</v>
      </c>
      <c r="J24" s="12">
        <v>-421.0438658251</v>
      </c>
      <c r="K24" s="12">
        <v>92.522175322999999</v>
      </c>
      <c r="L24" s="12">
        <v>115.38330369849999</v>
      </c>
      <c r="M24" s="12">
        <v>-9.1473994200000797E-2</v>
      </c>
      <c r="N24" s="12">
        <v>13.82844067050001</v>
      </c>
      <c r="O24" s="12">
        <v>8.5719135251999994</v>
      </c>
      <c r="P24" s="12">
        <v>-11.897677008099999</v>
      </c>
      <c r="Q24" s="12">
        <v>19.7969244624</v>
      </c>
      <c r="R24" s="12">
        <v>1.0866516240999999</v>
      </c>
      <c r="S24" s="12">
        <v>1.1604455715000002</v>
      </c>
      <c r="T24" s="12">
        <v>52.430377059400023</v>
      </c>
      <c r="U24" s="12">
        <v>3.8380963524</v>
      </c>
      <c r="V24" s="12">
        <v>-4.5734557081</v>
      </c>
      <c r="W24" s="12">
        <v>-7.1472985644000104</v>
      </c>
      <c r="X24" s="12">
        <v>-4.6649668455000004</v>
      </c>
      <c r="Y24" s="12">
        <v>0.19594016850000001</v>
      </c>
      <c r="Z24" s="12">
        <v>4.0983010645000002</v>
      </c>
      <c r="AA24" s="12">
        <v>0.43780247579999998</v>
      </c>
      <c r="AB24" s="12">
        <v>2.3564284331000001</v>
      </c>
      <c r="AC24" s="12">
        <v>-4.5966320867000006</v>
      </c>
      <c r="AD24" s="12">
        <v>-0.28392070580000001</v>
      </c>
      <c r="AE24" s="12">
        <v>0.96180879769999994</v>
      </c>
      <c r="AF24" s="12">
        <v>-3.2795473107999999</v>
      </c>
      <c r="AG24" s="12">
        <v>-23.579567645300003</v>
      </c>
      <c r="AH24" s="12">
        <v>22.2687072061</v>
      </c>
      <c r="AI24" s="12">
        <v>-11.858201294900001</v>
      </c>
      <c r="AJ24" s="12">
        <v>6.8426646395000104</v>
      </c>
      <c r="AK24" s="12">
        <v>-55.489501895699995</v>
      </c>
      <c r="AL24" s="14"/>
    </row>
    <row r="25" spans="1:38" ht="14.25">
      <c r="A25" s="5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8" ht="14.25">
      <c r="A26" s="5" t="s">
        <v>39</v>
      </c>
      <c r="B26" s="4">
        <v>-201.20181577099996</v>
      </c>
      <c r="C26" s="4">
        <v>-26.375607093900001</v>
      </c>
      <c r="D26" s="4">
        <v>2.3530460476999977</v>
      </c>
      <c r="E26" s="4">
        <v>4.8237856911999977</v>
      </c>
      <c r="F26" s="4">
        <v>-4.3991529693000002</v>
      </c>
      <c r="G26" s="4">
        <v>-11.622556181600002</v>
      </c>
      <c r="H26" s="4">
        <v>-11.6624419692</v>
      </c>
      <c r="I26" s="4">
        <v>-5.4322422095000018</v>
      </c>
      <c r="J26" s="4">
        <v>-151.62643817470001</v>
      </c>
      <c r="K26" s="4">
        <v>77.593703507300006</v>
      </c>
      <c r="L26" s="4">
        <v>84.481677588800011</v>
      </c>
      <c r="M26" s="4">
        <v>-1.2800411499000006</v>
      </c>
      <c r="N26" s="4">
        <v>7.4608966117999991</v>
      </c>
      <c r="O26" s="4">
        <v>2.4068400697999977</v>
      </c>
      <c r="P26" s="4">
        <v>-8.7605031924999963</v>
      </c>
      <c r="Q26" s="4">
        <v>17.946354103300003</v>
      </c>
      <c r="R26" s="4">
        <v>5.5860302095000023</v>
      </c>
      <c r="S26" s="4">
        <v>-0.29727442769999968</v>
      </c>
      <c r="T26" s="4">
        <v>50.863787552299954</v>
      </c>
      <c r="U26" s="4">
        <v>-6.9571611540999996</v>
      </c>
      <c r="V26" s="4">
        <v>-4.5771111392999995</v>
      </c>
      <c r="W26" s="4">
        <v>2.5308138366999984</v>
      </c>
      <c r="X26" s="4">
        <v>-4.7059322435000013</v>
      </c>
      <c r="Y26" s="4">
        <v>2.3959165925999999</v>
      </c>
      <c r="Z26" s="4">
        <v>1.2045093124000008</v>
      </c>
      <c r="AA26" s="4">
        <v>0.44040401399999995</v>
      </c>
      <c r="AB26" s="4">
        <v>-3.3945729357000047</v>
      </c>
      <c r="AC26" s="4">
        <v>-3.8824543589999996</v>
      </c>
      <c r="AD26" s="4">
        <v>-0.32359600169999997</v>
      </c>
      <c r="AE26" s="4">
        <v>0.69370255859999996</v>
      </c>
      <c r="AF26" s="4">
        <v>-1.1377502151000005</v>
      </c>
      <c r="AG26" s="4">
        <v>-16.738038565300005</v>
      </c>
      <c r="AH26" s="4">
        <v>28.352194902800001</v>
      </c>
      <c r="AI26" s="4">
        <v>-9.2407768905000012</v>
      </c>
      <c r="AJ26" s="4">
        <v>0.29788972469999209</v>
      </c>
      <c r="AK26" s="4">
        <v>26.514353592500015</v>
      </c>
    </row>
    <row r="27" spans="1:38" ht="14.25">
      <c r="A27" s="6" t="s">
        <v>40</v>
      </c>
      <c r="B27" s="4">
        <v>-199.5210497489</v>
      </c>
      <c r="C27" s="4">
        <v>-9.4752395684000028</v>
      </c>
      <c r="D27" s="4">
        <v>5.1881309623000007</v>
      </c>
      <c r="E27" s="4">
        <v>1.3661957757999978</v>
      </c>
      <c r="F27" s="4">
        <v>-3.4798458443000007</v>
      </c>
      <c r="G27" s="4">
        <v>-8.6216786670999994</v>
      </c>
      <c r="H27" s="4">
        <v>-8.1906744056000012</v>
      </c>
      <c r="I27" s="4">
        <v>-4.251570086400001</v>
      </c>
      <c r="J27" s="4">
        <v>-116.54244846299997</v>
      </c>
      <c r="K27" s="4">
        <v>92.830875936199988</v>
      </c>
      <c r="L27" s="4">
        <v>108.6126289127</v>
      </c>
      <c r="M27" s="4">
        <v>0.61441683079999976</v>
      </c>
      <c r="N27" s="4">
        <v>12.679546337400001</v>
      </c>
      <c r="O27" s="4">
        <v>3.5624615855999995</v>
      </c>
      <c r="P27" s="4">
        <v>-1.554924212500012</v>
      </c>
      <c r="Q27" s="4">
        <v>22.067483360000004</v>
      </c>
      <c r="R27" s="4">
        <v>10.958907914199997</v>
      </c>
      <c r="S27" s="4">
        <v>1.2635522967999968</v>
      </c>
      <c r="T27" s="4">
        <v>86.839689630300029</v>
      </c>
      <c r="U27" s="4">
        <v>-5.8403319520999997</v>
      </c>
      <c r="V27" s="4">
        <v>-2.8779672159000005</v>
      </c>
      <c r="W27" s="4">
        <v>4.8657407669999984</v>
      </c>
      <c r="X27" s="4">
        <v>-3.1532147595999973</v>
      </c>
      <c r="Y27" s="4">
        <v>2.7536107889999997</v>
      </c>
      <c r="Z27" s="4">
        <v>2.3154592099999993</v>
      </c>
      <c r="AA27" s="4">
        <v>0.4744913348</v>
      </c>
      <c r="AB27" s="4">
        <v>-2.6225999029999993</v>
      </c>
      <c r="AC27" s="4">
        <v>-3.6645691470999999</v>
      </c>
      <c r="AD27" s="4">
        <v>-0.23723775380000006</v>
      </c>
      <c r="AE27" s="4">
        <v>0.80852569639999994</v>
      </c>
      <c r="AF27" s="4">
        <v>2.9532853700000139E-2</v>
      </c>
      <c r="AG27" s="4">
        <v>-16.158026919600005</v>
      </c>
      <c r="AH27" s="4">
        <v>29.021878498899994</v>
      </c>
      <c r="AI27" s="4">
        <v>-7.7022281320000019</v>
      </c>
      <c r="AJ27" s="4">
        <v>0.12341867620000357</v>
      </c>
      <c r="AK27" s="4">
        <v>37.810537472300012</v>
      </c>
    </row>
    <row r="28" spans="1:38" ht="14.25">
      <c r="A28" s="6" t="s">
        <v>41</v>
      </c>
      <c r="B28" s="4">
        <v>-2.6700351843999997</v>
      </c>
      <c r="C28" s="4">
        <v>-3.4230971528999992</v>
      </c>
      <c r="D28" s="4">
        <v>-1.4557028329000001</v>
      </c>
      <c r="E28" s="4">
        <v>3.6681566596000001</v>
      </c>
      <c r="F28" s="4">
        <v>-0.73186636869999999</v>
      </c>
      <c r="G28" s="4">
        <v>-2.7531642059000001</v>
      </c>
      <c r="H28" s="4">
        <v>-3.3531901617999997</v>
      </c>
      <c r="I28" s="4">
        <v>-1.0089195162</v>
      </c>
      <c r="J28" s="4">
        <v>-18.743310849699988</v>
      </c>
      <c r="K28" s="4">
        <v>-7.8381855715000004</v>
      </c>
      <c r="L28" s="4">
        <v>-12.993615531</v>
      </c>
      <c r="M28" s="4">
        <v>-1.3695292012000002</v>
      </c>
      <c r="N28" s="4">
        <v>-1.6519624240000008</v>
      </c>
      <c r="O28" s="4">
        <v>-1.0822493624</v>
      </c>
      <c r="P28" s="4">
        <v>-3.3305316704999988</v>
      </c>
      <c r="Q28" s="4">
        <v>-2.2611025452</v>
      </c>
      <c r="R28" s="4">
        <v>-0.75050991509999998</v>
      </c>
      <c r="S28" s="4">
        <v>-1.3678120241999998</v>
      </c>
      <c r="T28" s="4">
        <v>-14.347833813499999</v>
      </c>
      <c r="U28" s="4">
        <v>-0.64820626429999995</v>
      </c>
      <c r="V28" s="4">
        <v>-0.48893615839999999</v>
      </c>
      <c r="W28" s="4">
        <v>-0.24672427780000028</v>
      </c>
      <c r="X28" s="4">
        <v>-0.16533231259999948</v>
      </c>
      <c r="Y28" s="4">
        <v>-0.29665072590000008</v>
      </c>
      <c r="Z28" s="4">
        <v>-0.79050846460000002</v>
      </c>
      <c r="AA28" s="4">
        <v>-5.7501416999999992E-3</v>
      </c>
      <c r="AB28" s="4">
        <v>-0.36871094889999956</v>
      </c>
      <c r="AC28" s="4">
        <v>-0.22159580260000003</v>
      </c>
      <c r="AD28" s="4">
        <v>-5.4115568400000001E-2</v>
      </c>
      <c r="AE28" s="4">
        <v>-0.12584121269999998</v>
      </c>
      <c r="AF28" s="4">
        <v>-0.96408971869999993</v>
      </c>
      <c r="AG28" s="4">
        <v>1.0096693100000387E-2</v>
      </c>
      <c r="AH28" s="4">
        <v>-0.14945997500000008</v>
      </c>
      <c r="AI28" s="4">
        <v>-0.16431405279999955</v>
      </c>
      <c r="AJ28" s="4">
        <v>-0.33850103900000006</v>
      </c>
      <c r="AK28" s="4">
        <v>-8.5721382474000016</v>
      </c>
    </row>
    <row r="29" spans="1:38" ht="14.25">
      <c r="A29" s="6" t="s">
        <v>42</v>
      </c>
      <c r="B29" s="4">
        <v>0.98926916229999939</v>
      </c>
      <c r="C29" s="4">
        <v>-13.4772703726</v>
      </c>
      <c r="D29" s="4">
        <v>-1.3793820817</v>
      </c>
      <c r="E29" s="4">
        <v>-0.21056674419999999</v>
      </c>
      <c r="F29" s="4">
        <v>-0.18744075630000001</v>
      </c>
      <c r="G29" s="4">
        <v>-0.24771330859999996</v>
      </c>
      <c r="H29" s="4">
        <v>-0.11857740179999993</v>
      </c>
      <c r="I29" s="4">
        <v>-0.17175260689999997</v>
      </c>
      <c r="J29" s="4">
        <v>-16.340678861999997</v>
      </c>
      <c r="K29" s="4">
        <v>-7.3989868573999997</v>
      </c>
      <c r="L29" s="4">
        <v>-11.137335792899998</v>
      </c>
      <c r="M29" s="4">
        <v>-0.52492877949999994</v>
      </c>
      <c r="N29" s="4">
        <v>-3.5666873016</v>
      </c>
      <c r="O29" s="4">
        <v>-7.3372153400000001E-2</v>
      </c>
      <c r="P29" s="4">
        <v>-3.8750473095000002</v>
      </c>
      <c r="Q29" s="4">
        <v>-1.8600267115</v>
      </c>
      <c r="R29" s="4">
        <v>-4.6223677895999993</v>
      </c>
      <c r="S29" s="4">
        <v>-0.19301470030000001</v>
      </c>
      <c r="T29" s="4">
        <v>-21.628068264500001</v>
      </c>
      <c r="U29" s="4">
        <v>-0.46862293770000008</v>
      </c>
      <c r="V29" s="4">
        <v>-1.2102077649999998</v>
      </c>
      <c r="W29" s="4">
        <v>-2.0882026524999997</v>
      </c>
      <c r="X29" s="4">
        <v>-1.3873851712999998</v>
      </c>
      <c r="Y29" s="4">
        <v>-6.1043470500000009E-2</v>
      </c>
      <c r="Z29" s="4">
        <v>-0.320441433</v>
      </c>
      <c r="AA29" s="4">
        <v>-2.8337179099999998E-2</v>
      </c>
      <c r="AB29" s="4">
        <v>-0.4032620838</v>
      </c>
      <c r="AC29" s="4">
        <v>3.7105906999999952E-3</v>
      </c>
      <c r="AD29" s="4">
        <v>-3.2242679500000003E-2</v>
      </c>
      <c r="AE29" s="4">
        <v>1.1018074899999999E-2</v>
      </c>
      <c r="AF29" s="4">
        <v>-0.2031933501</v>
      </c>
      <c r="AG29" s="4">
        <v>-0.59010833880000013</v>
      </c>
      <c r="AH29" s="4">
        <v>-0.52022362109999987</v>
      </c>
      <c r="AI29" s="4">
        <v>-1.3742347056999999</v>
      </c>
      <c r="AJ29" s="4">
        <v>0.5129720874999999</v>
      </c>
      <c r="AK29" s="4">
        <v>-2.7240456323999998</v>
      </c>
    </row>
    <row r="30" spans="1:38" ht="14.25">
      <c r="A30" s="5" t="s">
        <v>43</v>
      </c>
      <c r="B30" s="4">
        <v>-8.7668356439999684</v>
      </c>
      <c r="C30" s="4">
        <v>9.4453487762999995</v>
      </c>
      <c r="D30" s="4">
        <v>-2.5397069616999994</v>
      </c>
      <c r="E30" s="4">
        <v>2.2020915983</v>
      </c>
      <c r="F30" s="4">
        <v>-0.24459843269999998</v>
      </c>
      <c r="G30" s="4">
        <v>2.3817280220000017</v>
      </c>
      <c r="H30" s="4">
        <v>-0.87716134200000018</v>
      </c>
      <c r="I30" s="4">
        <v>-0.14631191400000004</v>
      </c>
      <c r="J30" s="4">
        <v>-270.00799010959986</v>
      </c>
      <c r="K30" s="4">
        <v>14.896917051000006</v>
      </c>
      <c r="L30" s="4">
        <v>30.529100367799998</v>
      </c>
      <c r="M30" s="4">
        <v>1.213236468499999</v>
      </c>
      <c r="N30" s="4">
        <v>6.0275195088000011</v>
      </c>
      <c r="O30" s="4">
        <v>6.1621560829000002</v>
      </c>
      <c r="P30" s="4">
        <v>-3.2440996201000019</v>
      </c>
      <c r="Q30" s="4">
        <v>1.7598057966999994</v>
      </c>
      <c r="R30" s="4">
        <v>-4.5684362659</v>
      </c>
      <c r="S30" s="4">
        <v>1.4543720126000004</v>
      </c>
      <c r="T30" s="4">
        <v>1.1174846404000149</v>
      </c>
      <c r="U30" s="4">
        <v>10.7804806557</v>
      </c>
      <c r="V30" s="4">
        <v>1.4330256000000013E-2</v>
      </c>
      <c r="W30" s="4">
        <v>-9.6617733959999992</v>
      </c>
      <c r="X30" s="4">
        <v>0.10750172220000032</v>
      </c>
      <c r="Y30" s="4">
        <v>-2.1792668271000002</v>
      </c>
      <c r="Z30" s="4">
        <v>2.9277380951999996</v>
      </c>
      <c r="AA30" s="4">
        <v>-3.4792E-3</v>
      </c>
      <c r="AB30" s="4">
        <v>5.7626767875000011</v>
      </c>
      <c r="AC30" s="4">
        <v>-0.71552740649999991</v>
      </c>
      <c r="AD30" s="4">
        <v>4.3952903000000001E-2</v>
      </c>
      <c r="AE30" s="4">
        <v>0.27573665530000002</v>
      </c>
      <c r="AF30" s="4">
        <v>-2.1174260159</v>
      </c>
      <c r="AG30" s="4">
        <v>-6.8752549332000008</v>
      </c>
      <c r="AH30" s="4">
        <v>-6.1057639960999994</v>
      </c>
      <c r="AI30" s="4">
        <v>-2.694083301400001</v>
      </c>
      <c r="AJ30" s="4">
        <v>6.4861607262999996</v>
      </c>
      <c r="AK30" s="4">
        <v>-82.960483400400008</v>
      </c>
    </row>
    <row r="31" spans="1:38" ht="14.25">
      <c r="A31" s="5" t="s">
        <v>44</v>
      </c>
      <c r="B31" s="4">
        <v>4.3717959018999935</v>
      </c>
      <c r="C31" s="4">
        <v>10.0558382241</v>
      </c>
      <c r="D31" s="4">
        <v>-1.5425294971999999</v>
      </c>
      <c r="E31" s="4">
        <v>0.37521908230000001</v>
      </c>
      <c r="F31" s="4">
        <v>-0.1153364093</v>
      </c>
      <c r="G31" s="4">
        <v>-0.60183572730000012</v>
      </c>
      <c r="H31" s="4">
        <v>-0.46144345910000001</v>
      </c>
      <c r="I31" s="4">
        <v>-2.3205054500000016E-2</v>
      </c>
      <c r="J31" s="4">
        <v>-7.9739934815999902</v>
      </c>
      <c r="K31" s="4">
        <v>14.133804703400003</v>
      </c>
      <c r="L31" s="4">
        <v>27.916171568599999</v>
      </c>
      <c r="M31" s="4">
        <v>1.5193974591999999</v>
      </c>
      <c r="N31" s="4">
        <v>4.1136083318999974</v>
      </c>
      <c r="O31" s="4">
        <v>4.5312051704999998</v>
      </c>
      <c r="P31" s="4">
        <v>-2.3766850917000006</v>
      </c>
      <c r="Q31" s="4">
        <v>1.5146236466</v>
      </c>
      <c r="R31" s="4">
        <v>-0.1932133936999999</v>
      </c>
      <c r="S31" s="4">
        <v>-1.5769753653999996</v>
      </c>
      <c r="T31" s="4">
        <v>4.8861992504000042</v>
      </c>
      <c r="U31" s="4">
        <v>-0.21319013799999992</v>
      </c>
      <c r="V31" s="4">
        <v>-0.17769804209999998</v>
      </c>
      <c r="W31" s="4">
        <v>-8.8942663330999991</v>
      </c>
      <c r="X31" s="4">
        <v>-3.6035925463999998</v>
      </c>
      <c r="Y31" s="4">
        <v>-0.31983399130000001</v>
      </c>
      <c r="Z31" s="4">
        <v>3.0164140604999998</v>
      </c>
      <c r="AA31" s="4">
        <v>-3.4792E-3</v>
      </c>
      <c r="AB31" s="4">
        <v>-1.5612422729000004</v>
      </c>
      <c r="AC31" s="4">
        <v>0.20086824410000001</v>
      </c>
      <c r="AD31" s="4">
        <v>4.9952903E-2</v>
      </c>
      <c r="AE31" s="4">
        <v>0.24566226509999994</v>
      </c>
      <c r="AF31" s="4">
        <v>0.24898789359999998</v>
      </c>
      <c r="AG31" s="4">
        <v>-5.678534473700001</v>
      </c>
      <c r="AH31" s="4">
        <v>-4.8575581454000005</v>
      </c>
      <c r="AI31" s="4">
        <v>-1.6065036927999996</v>
      </c>
      <c r="AJ31" s="4">
        <v>7.3192509048999987</v>
      </c>
      <c r="AK31" s="4">
        <v>-4.3120395790000003</v>
      </c>
    </row>
    <row r="32" spans="1:38" ht="14.25">
      <c r="A32" s="5" t="s">
        <v>45</v>
      </c>
      <c r="B32" s="4">
        <v>-10.214320554799997</v>
      </c>
      <c r="C32" s="4">
        <v>0.14920196969999999</v>
      </c>
      <c r="D32" s="4">
        <v>-0.19373000000000001</v>
      </c>
      <c r="E32" s="4">
        <v>0</v>
      </c>
      <c r="F32" s="4">
        <v>0</v>
      </c>
      <c r="G32" s="4">
        <v>1.4901180205000002</v>
      </c>
      <c r="H32" s="4">
        <v>0</v>
      </c>
      <c r="I32" s="4">
        <v>0</v>
      </c>
      <c r="J32" s="4">
        <v>-257.8608463299999</v>
      </c>
      <c r="K32" s="4">
        <v>0.48808705800000052</v>
      </c>
      <c r="L32" s="4">
        <v>2.6056764140000008</v>
      </c>
      <c r="M32" s="4">
        <v>-0.19652111980000003</v>
      </c>
      <c r="N32" s="4">
        <v>3.4249613232000016</v>
      </c>
      <c r="O32" s="4">
        <v>0.48864035</v>
      </c>
      <c r="P32" s="4">
        <v>1.0592222000000002E-2</v>
      </c>
      <c r="Q32" s="4">
        <v>1.9498580000000001E-2</v>
      </c>
      <c r="R32" s="4">
        <v>0.28440687869999992</v>
      </c>
      <c r="S32" s="4">
        <v>1.2246279089999998</v>
      </c>
      <c r="T32" s="4">
        <v>1.3324934726000075</v>
      </c>
      <c r="U32" s="4">
        <v>10.778083349999999</v>
      </c>
      <c r="V32" s="4">
        <v>9.5968900000000003E-3</v>
      </c>
      <c r="W32" s="4">
        <v>4.3725189899999996E-2</v>
      </c>
      <c r="X32" s="4">
        <v>2.4026180295000001</v>
      </c>
      <c r="Y32" s="4">
        <v>1.0629791E-3</v>
      </c>
      <c r="Z32" s="4">
        <v>1.7927308800000001</v>
      </c>
      <c r="AA32" s="4">
        <v>0</v>
      </c>
      <c r="AB32" s="4">
        <v>4.0042816773999999</v>
      </c>
      <c r="AC32" s="4">
        <v>-0.31302333259999998</v>
      </c>
      <c r="AD32" s="4">
        <v>0</v>
      </c>
      <c r="AE32" s="4">
        <v>0</v>
      </c>
      <c r="AF32" s="4">
        <v>-2.3335551171</v>
      </c>
      <c r="AG32" s="4">
        <v>-0.38035490999999999</v>
      </c>
      <c r="AH32" s="4">
        <v>-1.8740462695999998</v>
      </c>
      <c r="AI32" s="4">
        <v>0.80492471470000027</v>
      </c>
      <c r="AJ32" s="4">
        <v>-0.16528494830000001</v>
      </c>
      <c r="AK32" s="4">
        <v>-71.344846031800003</v>
      </c>
    </row>
    <row r="33" spans="1:106" ht="14.25">
      <c r="A33" s="5" t="s">
        <v>46</v>
      </c>
      <c r="B33" s="4">
        <v>-2.8820825560999994</v>
      </c>
      <c r="C33" s="4">
        <v>-0.7597064174999999</v>
      </c>
      <c r="D33" s="4">
        <v>-0.7842584628</v>
      </c>
      <c r="E33" s="4">
        <v>1.8268725160000003</v>
      </c>
      <c r="F33" s="4">
        <v>-0.12926202340000001</v>
      </c>
      <c r="G33" s="4">
        <v>1.4990866656999999</v>
      </c>
      <c r="H33" s="4">
        <v>-0.40351003740000002</v>
      </c>
      <c r="I33" s="4">
        <v>-0.1231068595</v>
      </c>
      <c r="J33" s="4">
        <v>-4.0807134528999995</v>
      </c>
      <c r="K33" s="4">
        <v>0.27650292699999923</v>
      </c>
      <c r="L33" s="4">
        <v>2.4641687200000817E-2</v>
      </c>
      <c r="M33" s="4">
        <v>-0.10963987090000016</v>
      </c>
      <c r="N33" s="4">
        <v>-1.5199297326000001</v>
      </c>
      <c r="O33" s="4">
        <v>1.1407960147</v>
      </c>
      <c r="P33" s="4">
        <v>-0.82919838579999983</v>
      </c>
      <c r="Q33" s="4">
        <v>0.22568357010000017</v>
      </c>
      <c r="R33" s="4">
        <v>-4.6596297508999998</v>
      </c>
      <c r="S33" s="4">
        <v>1.8067194689999997</v>
      </c>
      <c r="T33" s="4">
        <v>-5.0929676734999987</v>
      </c>
      <c r="U33" s="4">
        <v>0.21545851529999999</v>
      </c>
      <c r="V33" s="4">
        <v>0.1824314081</v>
      </c>
      <c r="W33" s="4">
        <v>-0.8112322528</v>
      </c>
      <c r="X33" s="4">
        <v>1.3083305148999997</v>
      </c>
      <c r="Y33" s="4">
        <v>-1.8612926935</v>
      </c>
      <c r="Z33" s="4">
        <v>-1.8819268453</v>
      </c>
      <c r="AA33" s="4">
        <v>0</v>
      </c>
      <c r="AB33" s="4">
        <v>3.3196373829999999</v>
      </c>
      <c r="AC33" s="4">
        <v>-0.60337231800000002</v>
      </c>
      <c r="AD33" s="4">
        <v>-6.0000000000000001E-3</v>
      </c>
      <c r="AE33" s="4">
        <v>3.0074390199999999E-2</v>
      </c>
      <c r="AF33" s="4">
        <v>-3.2858792399999989E-2</v>
      </c>
      <c r="AG33" s="4">
        <v>-0.70940942579999999</v>
      </c>
      <c r="AH33" s="4">
        <v>0.62409078289999997</v>
      </c>
      <c r="AI33" s="4">
        <v>-1.8925043232999998</v>
      </c>
      <c r="AJ33" s="4">
        <v>-0.66624014480000004</v>
      </c>
      <c r="AK33" s="4">
        <v>-7.3051265611000016</v>
      </c>
    </row>
    <row r="34" spans="1:106">
      <c r="A34" s="7" t="s">
        <v>52</v>
      </c>
    </row>
    <row r="35" spans="1:106" customFormat="1">
      <c r="A35" s="7" t="s">
        <v>56</v>
      </c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DB35" s="13"/>
    </row>
    <row r="36" spans="1:106">
      <c r="A36" s="7" t="s">
        <v>50</v>
      </c>
    </row>
  </sheetData>
  <mergeCells count="2">
    <mergeCell ref="A1:AK1"/>
    <mergeCell ref="A2:E2"/>
  </mergeCells>
  <phoneticPr fontId="1" type="noConversion"/>
  <pageMargins left="0.70866141732283472" right="0.16" top="0.74803149606299213" bottom="0.74803149606299213" header="0.31496062992125984" footer="0.31496062992125984"/>
  <pageSetup paperSize="9" scale="78" orientation="landscape" horizontalDpi="4294967294" verticalDpi="0" r:id="rId1"/>
  <colBreaks count="1" manualBreakCount="1"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B36"/>
  <sheetViews>
    <sheetView workbookViewId="0">
      <selection activeCell="S22" sqref="S22"/>
    </sheetView>
  </sheetViews>
  <sheetFormatPr defaultRowHeight="13.5"/>
  <cols>
    <col min="1" max="1" width="22.5" style="1" customWidth="1"/>
    <col min="2" max="2" width="4.875" style="1" customWidth="1"/>
    <col min="3" max="3" width="4.625" style="1" customWidth="1"/>
    <col min="4" max="4" width="4.25" style="1" customWidth="1"/>
    <col min="5" max="5" width="3.75" style="1" customWidth="1"/>
    <col min="6" max="7" width="4.125" style="1" customWidth="1"/>
    <col min="8" max="8" width="4.25" style="1" customWidth="1"/>
    <col min="9" max="9" width="3.875" style="1" customWidth="1"/>
    <col min="10" max="10" width="5" style="1" customWidth="1"/>
    <col min="11" max="11" width="4.125" style="1" customWidth="1"/>
    <col min="12" max="12" width="4" style="1" customWidth="1"/>
    <col min="13" max="13" width="3.875" style="1" customWidth="1"/>
    <col min="14" max="14" width="4.25" style="1" customWidth="1"/>
    <col min="15" max="16" width="4" style="1" customWidth="1"/>
    <col min="17" max="18" width="3.875" style="1" customWidth="1"/>
    <col min="19" max="20" width="4" style="1" customWidth="1"/>
    <col min="21" max="21" width="3.75" style="1" customWidth="1"/>
    <col min="22" max="22" width="3.875" style="1" customWidth="1"/>
    <col min="23" max="23" width="4.375" style="1" customWidth="1"/>
    <col min="24" max="26" width="4.125" style="1" customWidth="1"/>
    <col min="27" max="28" width="4.25" style="1" customWidth="1"/>
    <col min="29" max="29" width="3.875" style="1" customWidth="1"/>
    <col min="30" max="30" width="4.125" style="1" customWidth="1"/>
    <col min="31" max="31" width="4" style="1" customWidth="1"/>
    <col min="32" max="32" width="4.125" style="1" customWidth="1"/>
    <col min="33" max="33" width="4.875" style="1" customWidth="1"/>
    <col min="34" max="34" width="4.625" style="1" customWidth="1"/>
    <col min="35" max="35" width="4.25" style="1" customWidth="1"/>
    <col min="36" max="36" width="4.375" style="1" customWidth="1"/>
    <col min="37" max="37" width="7" style="1" customWidth="1"/>
    <col min="38" max="16384" width="9" style="1"/>
  </cols>
  <sheetData>
    <row r="1" spans="1:100" ht="15.7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100" customFormat="1">
      <c r="A2" s="26" t="s">
        <v>49</v>
      </c>
      <c r="B2" s="26"/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O2" s="9"/>
      <c r="CV2" s="9"/>
    </row>
    <row r="3" spans="1:100" ht="14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</row>
    <row r="4" spans="1:100" ht="14.25">
      <c r="A4" s="2" t="s">
        <v>37</v>
      </c>
      <c r="B4" s="12">
        <v>408.0953718861</v>
      </c>
      <c r="C4" s="12">
        <v>48.521156384300006</v>
      </c>
      <c r="D4" s="12">
        <v>30.281058377299999</v>
      </c>
      <c r="E4" s="12">
        <v>16.788114563200001</v>
      </c>
      <c r="F4" s="12">
        <v>4.9676312632000004</v>
      </c>
      <c r="G4" s="12">
        <v>15.178699091000004</v>
      </c>
      <c r="H4" s="12">
        <v>4.4109979246000002</v>
      </c>
      <c r="I4" s="12">
        <v>4.6052160701</v>
      </c>
      <c r="J4" s="12">
        <v>801.42575520490004</v>
      </c>
      <c r="K4" s="12">
        <v>337.00249897729998</v>
      </c>
      <c r="L4" s="12">
        <v>212.80427134759998</v>
      </c>
      <c r="M4" s="12">
        <v>41.087017301100005</v>
      </c>
      <c r="N4" s="12">
        <v>63.565118227499994</v>
      </c>
      <c r="O4" s="12">
        <v>17.877663167600002</v>
      </c>
      <c r="P4" s="12">
        <v>92.433788008800008</v>
      </c>
      <c r="Q4" s="12">
        <v>65.329563223199997</v>
      </c>
      <c r="R4" s="12">
        <v>41.688953493699998</v>
      </c>
      <c r="S4" s="12">
        <v>21.465559181900002</v>
      </c>
      <c r="T4" s="12">
        <v>303.53407098219998</v>
      </c>
      <c r="U4" s="12">
        <v>12.623009791800001</v>
      </c>
      <c r="V4" s="12">
        <v>2.0966087091999999</v>
      </c>
      <c r="W4" s="12">
        <v>66.805342605500002</v>
      </c>
      <c r="X4" s="12">
        <v>48.961755571400005</v>
      </c>
      <c r="Y4" s="12">
        <v>5.1840990864999998</v>
      </c>
      <c r="Z4" s="12">
        <v>8.685855097300001</v>
      </c>
      <c r="AA4" s="12">
        <v>1.6025294199999998E-2</v>
      </c>
      <c r="AB4" s="12">
        <v>17.380977397199999</v>
      </c>
      <c r="AC4" s="12">
        <v>2.1431692550000001</v>
      </c>
      <c r="AD4" s="12">
        <v>0.39947916079999995</v>
      </c>
      <c r="AE4" s="12">
        <v>1.1580243069</v>
      </c>
      <c r="AF4" s="12">
        <v>6.0735506091999998</v>
      </c>
      <c r="AG4" s="12">
        <v>27.875106549600002</v>
      </c>
      <c r="AH4" s="12">
        <v>75.516671175400006</v>
      </c>
      <c r="AI4" s="12">
        <v>50.655715699600002</v>
      </c>
      <c r="AJ4" s="12">
        <v>51.189827940600004</v>
      </c>
      <c r="AK4" s="12">
        <v>294.22433463729999</v>
      </c>
      <c r="AL4" s="14"/>
    </row>
    <row r="5" spans="1:100" ht="14.25">
      <c r="A5" s="5" t="s">
        <v>38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100" ht="14.25">
      <c r="A6" s="5" t="s">
        <v>39</v>
      </c>
      <c r="B6" s="4">
        <v>182.9147271363</v>
      </c>
      <c r="C6" s="4">
        <v>35.383912104699995</v>
      </c>
      <c r="D6" s="4">
        <v>27.292914680500001</v>
      </c>
      <c r="E6" s="4">
        <v>15.9945758876</v>
      </c>
      <c r="F6" s="4">
        <v>4.0059873863000002</v>
      </c>
      <c r="G6" s="4">
        <v>12.735232149899998</v>
      </c>
      <c r="H6" s="4">
        <v>3.5915369273000004</v>
      </c>
      <c r="I6" s="4">
        <v>3.7333571825999998</v>
      </c>
      <c r="J6" s="4">
        <v>274.89428699900003</v>
      </c>
      <c r="K6" s="4">
        <v>289.92646375430002</v>
      </c>
      <c r="L6" s="4">
        <v>180.3904414536</v>
      </c>
      <c r="M6" s="4">
        <v>38.863027780500005</v>
      </c>
      <c r="N6" s="4">
        <v>44.150357237199991</v>
      </c>
      <c r="O6" s="4">
        <v>15.416017848699999</v>
      </c>
      <c r="P6" s="4">
        <v>83.408401459700002</v>
      </c>
      <c r="Q6" s="4">
        <v>60.243395894999999</v>
      </c>
      <c r="R6" s="4">
        <v>37.3510681168</v>
      </c>
      <c r="S6" s="4">
        <v>18.477973607500001</v>
      </c>
      <c r="T6" s="4">
        <v>241.40852738259997</v>
      </c>
      <c r="U6" s="4">
        <v>11.194415420899999</v>
      </c>
      <c r="V6" s="4">
        <v>1.9556086450000001</v>
      </c>
      <c r="W6" s="4">
        <v>55.554435209899999</v>
      </c>
      <c r="X6" s="4">
        <v>42.615794121</v>
      </c>
      <c r="Y6" s="4">
        <v>4.5450679601999999</v>
      </c>
      <c r="Z6" s="4">
        <v>7.0623550821999999</v>
      </c>
      <c r="AA6" s="4">
        <v>1.4572446100000001E-2</v>
      </c>
      <c r="AB6" s="4">
        <v>14.906344729100001</v>
      </c>
      <c r="AC6" s="4">
        <v>1.8682795796</v>
      </c>
      <c r="AD6" s="4">
        <v>0.2968434217</v>
      </c>
      <c r="AE6" s="4">
        <v>1.0768859963999999</v>
      </c>
      <c r="AF6" s="4">
        <v>3.8466577914999998</v>
      </c>
      <c r="AG6" s="4">
        <v>24.1346934044</v>
      </c>
      <c r="AH6" s="4">
        <v>73.077898279799996</v>
      </c>
      <c r="AI6" s="4">
        <v>40.420767728200005</v>
      </c>
      <c r="AJ6" s="4">
        <v>44.498752426099998</v>
      </c>
      <c r="AK6" s="4">
        <v>220.80829768340001</v>
      </c>
    </row>
    <row r="7" spans="1:100" ht="14.25">
      <c r="A7" s="6" t="s">
        <v>40</v>
      </c>
      <c r="B7" s="4">
        <v>135.47305451739999</v>
      </c>
      <c r="C7" s="4">
        <v>29.273413938499999</v>
      </c>
      <c r="D7" s="4">
        <v>26.215317406100002</v>
      </c>
      <c r="E7" s="4">
        <v>15.796317160399999</v>
      </c>
      <c r="F7" s="4">
        <v>3.9014959711000001</v>
      </c>
      <c r="G7" s="4">
        <v>11.794564857399997</v>
      </c>
      <c r="H7" s="4">
        <v>3.2818432999000002</v>
      </c>
      <c r="I7" s="4">
        <v>3.3180388586</v>
      </c>
      <c r="J7" s="4">
        <v>216.63855901229999</v>
      </c>
      <c r="K7" s="4">
        <v>277.59175786080004</v>
      </c>
      <c r="L7" s="4">
        <v>172.50055681370003</v>
      </c>
      <c r="M7" s="4">
        <v>37.978322264600003</v>
      </c>
      <c r="N7" s="4">
        <v>42.712293835899999</v>
      </c>
      <c r="O7" s="4">
        <v>14.671479872799999</v>
      </c>
      <c r="P7" s="4">
        <v>78.86362090530001</v>
      </c>
      <c r="Q7" s="4">
        <v>59.011653888299996</v>
      </c>
      <c r="R7" s="4">
        <v>34.2948173881</v>
      </c>
      <c r="S7" s="4">
        <v>17.497324302900001</v>
      </c>
      <c r="T7" s="4">
        <v>223.88944055079997</v>
      </c>
      <c r="U7" s="4">
        <v>10.8500229981</v>
      </c>
      <c r="V7" s="4">
        <v>1.5419497821000001</v>
      </c>
      <c r="W7" s="4">
        <v>53.732063946800004</v>
      </c>
      <c r="X7" s="4">
        <v>38.019469131400001</v>
      </c>
      <c r="Y7" s="4">
        <v>4.4308304701000001</v>
      </c>
      <c r="Z7" s="4">
        <v>6.5082734240999995</v>
      </c>
      <c r="AA7" s="4">
        <v>1.2079831200000002E-2</v>
      </c>
      <c r="AB7" s="4">
        <v>13.314653163900001</v>
      </c>
      <c r="AC7" s="4">
        <v>1.7097765765000001</v>
      </c>
      <c r="AD7" s="4">
        <v>0.16912096309999999</v>
      </c>
      <c r="AE7" s="4">
        <v>1.0571161316</v>
      </c>
      <c r="AF7" s="4">
        <v>3.4724199006999998</v>
      </c>
      <c r="AG7" s="4">
        <v>21.3317102669</v>
      </c>
      <c r="AH7" s="4">
        <v>69.207029554900004</v>
      </c>
      <c r="AI7" s="4">
        <v>38.2266065341</v>
      </c>
      <c r="AJ7" s="4">
        <v>41.241233364000003</v>
      </c>
      <c r="AK7" s="4">
        <v>193.49586004450001</v>
      </c>
    </row>
    <row r="8" spans="1:100" ht="14.25">
      <c r="A8" s="6" t="s">
        <v>41</v>
      </c>
      <c r="B8" s="4">
        <v>37.790306211400001</v>
      </c>
      <c r="C8" s="4">
        <v>5.1042514986</v>
      </c>
      <c r="D8" s="4">
        <v>0.79145379680000005</v>
      </c>
      <c r="E8" s="4">
        <v>0.12568362130000002</v>
      </c>
      <c r="F8" s="4">
        <v>7.9996763200000001E-2</v>
      </c>
      <c r="G8" s="4">
        <v>0.66457872860000011</v>
      </c>
      <c r="H8" s="4">
        <v>0.15951233550000002</v>
      </c>
      <c r="I8" s="4">
        <v>0.1002187264</v>
      </c>
      <c r="J8" s="4">
        <v>52.816175306999995</v>
      </c>
      <c r="K8" s="4">
        <v>9.0254997114000002</v>
      </c>
      <c r="L8" s="4">
        <v>6.2232133893000006</v>
      </c>
      <c r="M8" s="4">
        <v>0.70534818379999997</v>
      </c>
      <c r="N8" s="4">
        <v>0.98880665409999968</v>
      </c>
      <c r="O8" s="4">
        <v>0.57560254310000003</v>
      </c>
      <c r="P8" s="4">
        <v>2.5350582451000001</v>
      </c>
      <c r="Q8" s="4">
        <v>0.85095558989999998</v>
      </c>
      <c r="R8" s="4">
        <v>2.0340938973</v>
      </c>
      <c r="S8" s="4">
        <v>0.43556613630000002</v>
      </c>
      <c r="T8" s="4">
        <v>13.985310952899999</v>
      </c>
      <c r="U8" s="4">
        <v>0.23412786870000002</v>
      </c>
      <c r="V8" s="4">
        <v>0.29379615050000002</v>
      </c>
      <c r="W8" s="4">
        <v>1.5975301186999999</v>
      </c>
      <c r="X8" s="4">
        <v>4.2933074692000002</v>
      </c>
      <c r="Y8" s="4">
        <v>8.8654676400000007E-2</v>
      </c>
      <c r="Z8" s="4">
        <v>0.45950092729999997</v>
      </c>
      <c r="AA8" s="4">
        <v>1.0939960000000001E-3</v>
      </c>
      <c r="AB8" s="4">
        <v>1.289621175</v>
      </c>
      <c r="AC8" s="4">
        <v>9.1155999799999998E-2</v>
      </c>
      <c r="AD8" s="4">
        <v>0.123612585</v>
      </c>
      <c r="AE8" s="4">
        <v>8.4990368999999996E-3</v>
      </c>
      <c r="AF8" s="4">
        <v>0.32270866269999998</v>
      </c>
      <c r="AG8" s="4">
        <v>2.4936848913</v>
      </c>
      <c r="AH8" s="4">
        <v>3.5820614567</v>
      </c>
      <c r="AI8" s="4">
        <v>1.9885961674000001</v>
      </c>
      <c r="AJ8" s="4">
        <v>2.8583038137000001</v>
      </c>
      <c r="AK8" s="4">
        <v>22.0500778591</v>
      </c>
    </row>
    <row r="9" spans="1:100" ht="14.25">
      <c r="A9" s="6" t="s">
        <v>42</v>
      </c>
      <c r="B9" s="4">
        <v>9.6513664074999994</v>
      </c>
      <c r="C9" s="4">
        <v>1.0062466675999999</v>
      </c>
      <c r="D9" s="4">
        <v>0.28614347759999997</v>
      </c>
      <c r="E9" s="4">
        <v>7.2575105899999992E-2</v>
      </c>
      <c r="F9" s="4">
        <v>2.4494652000000002E-2</v>
      </c>
      <c r="G9" s="4">
        <v>0.27608856390000003</v>
      </c>
      <c r="H9" s="4">
        <v>0.15018129190000001</v>
      </c>
      <c r="I9" s="4">
        <v>0.3150995976</v>
      </c>
      <c r="J9" s="4">
        <v>5.4395526797000002</v>
      </c>
      <c r="K9" s="4">
        <v>3.3092061821000005</v>
      </c>
      <c r="L9" s="4">
        <v>1.6666712506000001</v>
      </c>
      <c r="M9" s="4">
        <v>0.17935733210000002</v>
      </c>
      <c r="N9" s="4">
        <v>0.44925674719999997</v>
      </c>
      <c r="O9" s="4">
        <v>0.16893543280000001</v>
      </c>
      <c r="P9" s="4">
        <v>2.0097223093000003</v>
      </c>
      <c r="Q9" s="4">
        <v>0.38078641679999997</v>
      </c>
      <c r="R9" s="4">
        <v>1.0221568313999998</v>
      </c>
      <c r="S9" s="4">
        <v>0.54508316830000003</v>
      </c>
      <c r="T9" s="4">
        <v>3.5337758789000007</v>
      </c>
      <c r="U9" s="4">
        <v>0.1102645541</v>
      </c>
      <c r="V9" s="4">
        <v>0.1198627124</v>
      </c>
      <c r="W9" s="4">
        <v>0.22484114440000003</v>
      </c>
      <c r="X9" s="4">
        <v>0.30301752040000002</v>
      </c>
      <c r="Y9" s="4">
        <v>2.5582813700000002E-2</v>
      </c>
      <c r="Z9" s="4">
        <v>9.4580730799999999E-2</v>
      </c>
      <c r="AA9" s="4">
        <v>1.3986189000000002E-3</v>
      </c>
      <c r="AB9" s="4">
        <v>0.30207039019999998</v>
      </c>
      <c r="AC9" s="4">
        <v>6.73470033E-2</v>
      </c>
      <c r="AD9" s="4">
        <v>4.1098736000000002E-3</v>
      </c>
      <c r="AE9" s="4">
        <v>1.12708279E-2</v>
      </c>
      <c r="AF9" s="4">
        <v>5.1529228100000005E-2</v>
      </c>
      <c r="AG9" s="4">
        <v>0.30929824619999996</v>
      </c>
      <c r="AH9" s="4">
        <v>0.28880726820000002</v>
      </c>
      <c r="AI9" s="4">
        <v>0.20556502670000001</v>
      </c>
      <c r="AJ9" s="4">
        <v>0.39921524840000006</v>
      </c>
      <c r="AK9" s="4">
        <v>5.2623597797999997</v>
      </c>
    </row>
    <row r="10" spans="1:100" ht="14.25">
      <c r="A10" s="5" t="s">
        <v>43</v>
      </c>
      <c r="B10" s="4">
        <v>224.7495080372</v>
      </c>
      <c r="C10" s="4">
        <v>13.071110338900001</v>
      </c>
      <c r="D10" s="4">
        <v>2.8634170592000001</v>
      </c>
      <c r="E10" s="4">
        <v>0.76813396599999995</v>
      </c>
      <c r="F10" s="4">
        <v>0.95110112229999999</v>
      </c>
      <c r="G10" s="4">
        <v>2.3290260761000008</v>
      </c>
      <c r="H10" s="4">
        <v>0.75339508480000006</v>
      </c>
      <c r="I10" s="4">
        <v>0.8101176766</v>
      </c>
      <c r="J10" s="4">
        <v>525.32438102419997</v>
      </c>
      <c r="K10" s="4">
        <v>46.715008463999993</v>
      </c>
      <c r="L10" s="4">
        <v>31.822577905199999</v>
      </c>
      <c r="M10" s="4">
        <v>2.1489798839000001</v>
      </c>
      <c r="N10" s="4">
        <v>19.109767442700001</v>
      </c>
      <c r="O10" s="4">
        <v>2.4206476584000001</v>
      </c>
      <c r="P10" s="4">
        <v>8.7310359981999994</v>
      </c>
      <c r="Q10" s="4">
        <v>4.8880438306</v>
      </c>
      <c r="R10" s="4">
        <v>4.1946319313</v>
      </c>
      <c r="S10" s="4">
        <v>2.8887094210000002</v>
      </c>
      <c r="T10" s="4">
        <v>61.307013309399998</v>
      </c>
      <c r="U10" s="4">
        <v>1.3775679505</v>
      </c>
      <c r="V10" s="4">
        <v>0.12865356289999999</v>
      </c>
      <c r="W10" s="4">
        <v>11.2025074798</v>
      </c>
      <c r="X10" s="4">
        <v>6.2288587566999993</v>
      </c>
      <c r="Y10" s="4">
        <v>0.62963767960000006</v>
      </c>
      <c r="Z10" s="4">
        <v>1.5996688802000001</v>
      </c>
      <c r="AA10" s="4">
        <v>4.0000000000000002E-4</v>
      </c>
      <c r="AB10" s="4">
        <v>2.4066996131999998</v>
      </c>
      <c r="AC10" s="4">
        <v>0.25100528059999999</v>
      </c>
      <c r="AD10" s="4">
        <v>0.1005625</v>
      </c>
      <c r="AE10" s="4">
        <v>7.5216111000000002E-2</v>
      </c>
      <c r="AF10" s="4">
        <v>2.2100238455999999</v>
      </c>
      <c r="AG10" s="4">
        <v>3.6451819133999996</v>
      </c>
      <c r="AH10" s="4">
        <v>2.3724745259</v>
      </c>
      <c r="AI10" s="4">
        <v>10.1510259131</v>
      </c>
      <c r="AJ10" s="4">
        <v>6.5530149075999997</v>
      </c>
      <c r="AK10" s="4">
        <v>72.205318813700003</v>
      </c>
    </row>
    <row r="11" spans="1:100" ht="14.25">
      <c r="A11" s="5" t="s">
        <v>44</v>
      </c>
      <c r="B11" s="4">
        <v>40.665177050700002</v>
      </c>
      <c r="C11" s="4">
        <v>12.568737656400002</v>
      </c>
      <c r="D11" s="4">
        <v>1.8593059855</v>
      </c>
      <c r="E11" s="4">
        <v>0.40859601600000001</v>
      </c>
      <c r="F11" s="4">
        <v>0.41009306829999997</v>
      </c>
      <c r="G11" s="4">
        <v>1.9518601099999999</v>
      </c>
      <c r="H11" s="4">
        <v>0.6572774508</v>
      </c>
      <c r="I11" s="4">
        <v>0.50186516479999999</v>
      </c>
      <c r="J11" s="4">
        <v>106.4151502733</v>
      </c>
      <c r="K11" s="4">
        <v>36.125620964200003</v>
      </c>
      <c r="L11" s="4">
        <v>19.196311289699999</v>
      </c>
      <c r="M11" s="4">
        <v>1.7727669274000002</v>
      </c>
      <c r="N11" s="4">
        <v>8.6623729907999998</v>
      </c>
      <c r="O11" s="4">
        <v>0.76518073010000009</v>
      </c>
      <c r="P11" s="4">
        <v>6.7543882433999993</v>
      </c>
      <c r="Q11" s="4">
        <v>1.3605593893999999</v>
      </c>
      <c r="R11" s="4">
        <v>2.0632165866999999</v>
      </c>
      <c r="S11" s="4">
        <v>2.1282600280000001</v>
      </c>
      <c r="T11" s="4">
        <v>39.929852066499997</v>
      </c>
      <c r="U11" s="4">
        <v>0.3928698658</v>
      </c>
      <c r="V11" s="4">
        <v>0.12295414130000001</v>
      </c>
      <c r="W11" s="4">
        <v>4.1533240107999996</v>
      </c>
      <c r="X11" s="4">
        <v>1.8023654440000001</v>
      </c>
      <c r="Y11" s="4">
        <v>0.11138480000000001</v>
      </c>
      <c r="Z11" s="4">
        <v>0.76450530280000006</v>
      </c>
      <c r="AA11" s="4">
        <v>4.0000000000000002E-4</v>
      </c>
      <c r="AB11" s="4">
        <v>2.1230811138999997</v>
      </c>
      <c r="AC11" s="4">
        <v>0.14289139319999999</v>
      </c>
      <c r="AD11" s="4">
        <v>0.1005625</v>
      </c>
      <c r="AE11" s="4">
        <v>7.5087150300000002E-2</v>
      </c>
      <c r="AF11" s="4">
        <v>0.57891783829999999</v>
      </c>
      <c r="AG11" s="4">
        <v>0.25555649229999999</v>
      </c>
      <c r="AH11" s="4">
        <v>0.77735123540000006</v>
      </c>
      <c r="AI11" s="4">
        <v>8.6275493272000006</v>
      </c>
      <c r="AJ11" s="4">
        <v>5.2756649300999996</v>
      </c>
      <c r="AK11" s="4">
        <v>44.971526148000002</v>
      </c>
    </row>
    <row r="12" spans="1:100" ht="14.25">
      <c r="A12" s="5" t="s">
        <v>45</v>
      </c>
      <c r="B12" s="4">
        <v>179.8329645668</v>
      </c>
      <c r="C12" s="4">
        <v>0.142020172</v>
      </c>
      <c r="D12" s="4">
        <v>2.6499999999999999E-2</v>
      </c>
      <c r="E12" s="4">
        <v>0</v>
      </c>
      <c r="F12" s="4">
        <v>1.8806117000000002E-3</v>
      </c>
      <c r="G12" s="4">
        <v>2.7322085600000004E-2</v>
      </c>
      <c r="H12" s="4">
        <v>0</v>
      </c>
      <c r="I12" s="4">
        <v>0</v>
      </c>
      <c r="J12" s="4">
        <v>413.52091599559998</v>
      </c>
      <c r="K12" s="4">
        <v>2.5249610797000002</v>
      </c>
      <c r="L12" s="4">
        <v>5.4084506623999999</v>
      </c>
      <c r="M12" s="4">
        <v>0.10353746160000001</v>
      </c>
      <c r="N12" s="4">
        <v>8.5425291452999996</v>
      </c>
      <c r="O12" s="4">
        <v>0.93010261519999993</v>
      </c>
      <c r="P12" s="4">
        <v>1.182219E-2</v>
      </c>
      <c r="Q12" s="4">
        <v>2.0052123000000002E-3</v>
      </c>
      <c r="R12" s="4">
        <v>0.79762999180000005</v>
      </c>
      <c r="S12" s="4">
        <v>6.9246500000000001E-3</v>
      </c>
      <c r="T12" s="4">
        <v>5.0724709798000003</v>
      </c>
      <c r="U12" s="4">
        <v>0</v>
      </c>
      <c r="V12" s="4">
        <v>1.51289E-3</v>
      </c>
      <c r="W12" s="4">
        <v>0.1129195757</v>
      </c>
      <c r="X12" s="4">
        <v>0.41971373299999998</v>
      </c>
      <c r="Y12" s="4">
        <v>0.25226190190000003</v>
      </c>
      <c r="Z12" s="4">
        <v>1.06E-5</v>
      </c>
      <c r="AA12" s="4">
        <v>0</v>
      </c>
      <c r="AB12" s="4">
        <v>0</v>
      </c>
      <c r="AC12" s="4">
        <v>2.9999899999999999E-2</v>
      </c>
      <c r="AD12" s="4">
        <v>0</v>
      </c>
      <c r="AE12" s="4">
        <v>0</v>
      </c>
      <c r="AF12" s="4">
        <v>2.9411489999999998E-2</v>
      </c>
      <c r="AG12" s="4">
        <v>5.91E-2</v>
      </c>
      <c r="AH12" s="4">
        <v>0.69984237939999994</v>
      </c>
      <c r="AI12" s="4">
        <v>1.3532078905</v>
      </c>
      <c r="AJ12" s="4">
        <v>6.0251599999999998E-5</v>
      </c>
      <c r="AK12" s="4">
        <v>13.4794040199</v>
      </c>
    </row>
    <row r="13" spans="1:100" ht="14.25">
      <c r="A13" s="5" t="s">
        <v>46</v>
      </c>
      <c r="B13" s="4">
        <v>4.2513222300999995</v>
      </c>
      <c r="C13" s="4">
        <v>0.3586588154</v>
      </c>
      <c r="D13" s="4">
        <v>0.97086845329999993</v>
      </c>
      <c r="E13" s="4">
        <v>0.35953795</v>
      </c>
      <c r="F13" s="4">
        <v>0.53912744229999998</v>
      </c>
      <c r="G13" s="4">
        <v>0.34984388050000009</v>
      </c>
      <c r="H13" s="4">
        <v>9.6117634000000007E-2</v>
      </c>
      <c r="I13" s="4">
        <v>0.30825251180000002</v>
      </c>
      <c r="J13" s="4">
        <v>5.3398684647000003</v>
      </c>
      <c r="K13" s="4">
        <v>8.0643211134000001</v>
      </c>
      <c r="L13" s="4">
        <v>7.2174508531000008</v>
      </c>
      <c r="M13" s="4">
        <v>0.27262570489999999</v>
      </c>
      <c r="N13" s="4">
        <v>1.9048653065999999</v>
      </c>
      <c r="O13" s="4">
        <v>0.72534314200000005</v>
      </c>
      <c r="P13" s="4">
        <v>1.9642980066</v>
      </c>
      <c r="Q13" s="4">
        <v>3.5254792288999997</v>
      </c>
      <c r="R13" s="4">
        <v>1.3337428128</v>
      </c>
      <c r="S13" s="4">
        <v>0.75313713000000004</v>
      </c>
      <c r="T13" s="4">
        <v>16.302918104500002</v>
      </c>
      <c r="U13" s="4">
        <v>0.98469808469999998</v>
      </c>
      <c r="V13" s="4">
        <v>4.1865315999999996E-3</v>
      </c>
      <c r="W13" s="4">
        <v>6.9362638933000005</v>
      </c>
      <c r="X13" s="4">
        <v>4.0057857914000001</v>
      </c>
      <c r="Y13" s="4">
        <v>0.26599097770000002</v>
      </c>
      <c r="Z13" s="4">
        <v>0.83428655200000001</v>
      </c>
      <c r="AA13" s="4">
        <v>0</v>
      </c>
      <c r="AB13" s="4">
        <v>0.28361849929999999</v>
      </c>
      <c r="AC13" s="4">
        <v>7.7394947399999997E-2</v>
      </c>
      <c r="AD13" s="4">
        <v>0</v>
      </c>
      <c r="AE13" s="4">
        <v>1.2896070000000001E-4</v>
      </c>
      <c r="AF13" s="4">
        <v>1.6016276559</v>
      </c>
      <c r="AG13" s="4">
        <v>3.3195045327999999</v>
      </c>
      <c r="AH13" s="4">
        <v>0.8951314426000001</v>
      </c>
      <c r="AI13" s="4">
        <v>0.1702686954</v>
      </c>
      <c r="AJ13" s="4">
        <v>1.2772897259</v>
      </c>
      <c r="AK13" s="4">
        <v>13.754388645799999</v>
      </c>
    </row>
    <row r="14" spans="1:100" ht="14.25">
      <c r="A14" s="2" t="s">
        <v>47</v>
      </c>
      <c r="B14" s="12">
        <v>533.13392115760007</v>
      </c>
      <c r="C14" s="12">
        <v>54.902745208699997</v>
      </c>
      <c r="D14" s="12">
        <v>25.744744027300001</v>
      </c>
      <c r="E14" s="12">
        <v>19.8722471787</v>
      </c>
      <c r="F14" s="12">
        <v>9.2111718047000011</v>
      </c>
      <c r="G14" s="12">
        <v>24.117400125200003</v>
      </c>
      <c r="H14" s="12">
        <v>18.2170005993</v>
      </c>
      <c r="I14" s="12">
        <v>6.7229154997</v>
      </c>
      <c r="J14" s="12">
        <v>881.71040236259989</v>
      </c>
      <c r="K14" s="12">
        <v>257.72782551289998</v>
      </c>
      <c r="L14" s="12">
        <v>105.209693915</v>
      </c>
      <c r="M14" s="12">
        <v>44.880498755200001</v>
      </c>
      <c r="N14" s="12">
        <v>36.352029461899996</v>
      </c>
      <c r="O14" s="12">
        <v>11.286603813199999</v>
      </c>
      <c r="P14" s="12">
        <v>100.71911619470001</v>
      </c>
      <c r="Q14" s="12">
        <v>53.586234011899997</v>
      </c>
      <c r="R14" s="12">
        <v>28.772474799899999</v>
      </c>
      <c r="S14" s="12">
        <v>17.7504720861</v>
      </c>
      <c r="T14" s="12">
        <v>251.77003847790002</v>
      </c>
      <c r="U14" s="12">
        <v>22.329283525200001</v>
      </c>
      <c r="V14" s="12">
        <v>13.1585396098</v>
      </c>
      <c r="W14" s="12">
        <v>44.574408724099996</v>
      </c>
      <c r="X14" s="12">
        <v>54.840396833699998</v>
      </c>
      <c r="Y14" s="12">
        <v>3.3796613893000003</v>
      </c>
      <c r="Z14" s="12">
        <v>9.2336733498000001</v>
      </c>
      <c r="AA14" s="12">
        <v>0.37723542430000001</v>
      </c>
      <c r="AB14" s="12">
        <v>21.667907732899998</v>
      </c>
      <c r="AC14" s="12">
        <v>4.9069858014999994</v>
      </c>
      <c r="AD14" s="12">
        <v>0.18272214309999998</v>
      </c>
      <c r="AE14" s="12">
        <v>1.2726658511</v>
      </c>
      <c r="AF14" s="12">
        <v>9.2036681040000001</v>
      </c>
      <c r="AG14" s="12">
        <v>35.004009054899996</v>
      </c>
      <c r="AH14" s="12">
        <v>39.9930246821</v>
      </c>
      <c r="AI14" s="12">
        <v>55.7832220572</v>
      </c>
      <c r="AJ14" s="12">
        <v>44.2236064437</v>
      </c>
      <c r="AK14" s="12">
        <v>300.74095068279996</v>
      </c>
      <c r="AL14" s="14"/>
    </row>
    <row r="15" spans="1:100" ht="14.25">
      <c r="A15" s="5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100" ht="14.25">
      <c r="A16" s="5" t="s">
        <v>39</v>
      </c>
      <c r="B16" s="4">
        <v>330.56604670810003</v>
      </c>
      <c r="C16" s="4">
        <v>48.386738728500006</v>
      </c>
      <c r="D16" s="4">
        <v>22.575943123000002</v>
      </c>
      <c r="E16" s="4">
        <v>17.479419520699999</v>
      </c>
      <c r="F16" s="4">
        <v>9.0749202870000012</v>
      </c>
      <c r="G16" s="4">
        <v>22.537029824499999</v>
      </c>
      <c r="H16" s="4">
        <v>16.281123418099998</v>
      </c>
      <c r="I16" s="4">
        <v>6.4384226571000003</v>
      </c>
      <c r="J16" s="4">
        <v>423.59244145140002</v>
      </c>
      <c r="K16" s="4">
        <v>221.14034068540002</v>
      </c>
      <c r="L16" s="4">
        <v>86.278063432099984</v>
      </c>
      <c r="M16" s="4">
        <v>41.568128156500002</v>
      </c>
      <c r="N16" s="4">
        <v>24.443113330299997</v>
      </c>
      <c r="O16" s="4">
        <v>10.0069441805</v>
      </c>
      <c r="P16" s="4">
        <v>85.352602285100005</v>
      </c>
      <c r="Q16" s="4">
        <v>50.848479067100001</v>
      </c>
      <c r="R16" s="4">
        <v>22.408037533000002</v>
      </c>
      <c r="S16" s="4">
        <v>15.267128318099999</v>
      </c>
      <c r="T16" s="4">
        <v>163.714214564</v>
      </c>
      <c r="U16" s="4">
        <v>19.0901303174</v>
      </c>
      <c r="V16" s="4">
        <v>5.6954976141999998</v>
      </c>
      <c r="W16" s="4">
        <v>37.605505815400001</v>
      </c>
      <c r="X16" s="4">
        <v>47.698770876499999</v>
      </c>
      <c r="Y16" s="4">
        <v>1.4503973918999999</v>
      </c>
      <c r="Z16" s="4">
        <v>7.7422216966999997</v>
      </c>
      <c r="AA16" s="4">
        <v>0.35386534930000002</v>
      </c>
      <c r="AB16" s="4">
        <v>17.325702307100002</v>
      </c>
      <c r="AC16" s="4">
        <v>4.1001466777999998</v>
      </c>
      <c r="AD16" s="4">
        <v>7.7298272799999998E-2</v>
      </c>
      <c r="AE16" s="4">
        <v>0.48264851649999996</v>
      </c>
      <c r="AF16" s="4">
        <v>4.8833145161000004</v>
      </c>
      <c r="AG16" s="4">
        <v>31.801652771200001</v>
      </c>
      <c r="AH16" s="4">
        <v>34.024444267500002</v>
      </c>
      <c r="AI16" s="4">
        <v>47.219563096000002</v>
      </c>
      <c r="AJ16" s="4">
        <v>35.4343742951</v>
      </c>
      <c r="AK16" s="4">
        <v>212.90711530080003</v>
      </c>
    </row>
    <row r="17" spans="1:38" ht="14.25">
      <c r="A17" s="6" t="s">
        <v>40</v>
      </c>
      <c r="B17" s="4">
        <v>259.1168858213</v>
      </c>
      <c r="C17" s="4">
        <v>33.903420701599998</v>
      </c>
      <c r="D17" s="4">
        <v>19.746969027799999</v>
      </c>
      <c r="E17" s="4">
        <v>16.471192221099997</v>
      </c>
      <c r="F17" s="4">
        <v>8.0533032987999995</v>
      </c>
      <c r="G17" s="4">
        <v>20.096327934899996</v>
      </c>
      <c r="H17" s="4">
        <v>12.630595490699999</v>
      </c>
      <c r="I17" s="4">
        <v>5.0930623383999993</v>
      </c>
      <c r="J17" s="4">
        <v>338.40559186420001</v>
      </c>
      <c r="K17" s="4">
        <v>192.1524798179</v>
      </c>
      <c r="L17" s="4">
        <v>58.722583866400001</v>
      </c>
      <c r="M17" s="4">
        <v>39.400932519000001</v>
      </c>
      <c r="N17" s="4">
        <v>21.973144278999996</v>
      </c>
      <c r="O17" s="4">
        <v>9.0044021284000006</v>
      </c>
      <c r="P17" s="4">
        <v>78.899969753299999</v>
      </c>
      <c r="Q17" s="4">
        <v>47.955392098400004</v>
      </c>
      <c r="R17" s="4">
        <v>19.242065720100001</v>
      </c>
      <c r="S17" s="4">
        <v>12.704199774700001</v>
      </c>
      <c r="T17" s="4">
        <v>129.00912401349999</v>
      </c>
      <c r="U17" s="4">
        <v>17.9349310534</v>
      </c>
      <c r="V17" s="4">
        <v>3.6827511591000004</v>
      </c>
      <c r="W17" s="4">
        <v>34.492831609600003</v>
      </c>
      <c r="X17" s="4">
        <v>41.032600873900002</v>
      </c>
      <c r="Y17" s="4">
        <v>0.90211370930000012</v>
      </c>
      <c r="Z17" s="4">
        <v>6.6084736464999994</v>
      </c>
      <c r="AA17" s="4">
        <v>0.34314684810000001</v>
      </c>
      <c r="AB17" s="4">
        <v>14.4568830705</v>
      </c>
      <c r="AC17" s="4">
        <v>3.7603112318999998</v>
      </c>
      <c r="AD17" s="4">
        <v>3.8832733100000003E-2</v>
      </c>
      <c r="AE17" s="4">
        <v>0.26156528019999997</v>
      </c>
      <c r="AF17" s="4">
        <v>4.0109258164999995</v>
      </c>
      <c r="AG17" s="4">
        <v>28.535920514899999</v>
      </c>
      <c r="AH17" s="4">
        <v>30.759154571300002</v>
      </c>
      <c r="AI17" s="4">
        <v>43.488338633100007</v>
      </c>
      <c r="AJ17" s="4">
        <v>31.889947707199997</v>
      </c>
      <c r="AK17" s="4">
        <v>173.88460065360002</v>
      </c>
    </row>
    <row r="18" spans="1:38" ht="14.25">
      <c r="A18" s="6" t="s">
        <v>41</v>
      </c>
      <c r="B18" s="4">
        <v>42.8331534999</v>
      </c>
      <c r="C18" s="4">
        <v>5.1556510757999998</v>
      </c>
      <c r="D18" s="4">
        <v>1.7563712891999999</v>
      </c>
      <c r="E18" s="4">
        <v>0.72495358189999992</v>
      </c>
      <c r="F18" s="4">
        <v>0.69345370019999997</v>
      </c>
      <c r="G18" s="4">
        <v>2.0069748900000004</v>
      </c>
      <c r="H18" s="4">
        <v>3.1087966043000002</v>
      </c>
      <c r="I18" s="4">
        <v>0.92259927519999996</v>
      </c>
      <c r="J18" s="4">
        <v>65.112523991700002</v>
      </c>
      <c r="K18" s="4">
        <v>14.9155455829</v>
      </c>
      <c r="L18" s="4">
        <v>14.580326566199998</v>
      </c>
      <c r="M18" s="4">
        <v>1.4771438553999998</v>
      </c>
      <c r="N18" s="4">
        <v>1.5086246509000003</v>
      </c>
      <c r="O18" s="4">
        <v>0.71702621180000004</v>
      </c>
      <c r="P18" s="4">
        <v>3.9818230076000001</v>
      </c>
      <c r="Q18" s="4">
        <v>1.6923436062000001</v>
      </c>
      <c r="R18" s="4">
        <v>2.7356298447000005</v>
      </c>
      <c r="S18" s="4">
        <v>1.2497808568000002</v>
      </c>
      <c r="T18" s="4">
        <v>21.154020027400001</v>
      </c>
      <c r="U18" s="4">
        <v>0.81242250189999998</v>
      </c>
      <c r="V18" s="4">
        <v>0.78017807290000007</v>
      </c>
      <c r="W18" s="4">
        <v>2.4261234442999999</v>
      </c>
      <c r="X18" s="4">
        <v>3.8133256024</v>
      </c>
      <c r="Y18" s="4">
        <v>0.36256489869999997</v>
      </c>
      <c r="Z18" s="4">
        <v>0.82992079489999993</v>
      </c>
      <c r="AA18" s="4">
        <v>1.0164577900000001E-2</v>
      </c>
      <c r="AB18" s="4">
        <v>1.7362456399999999</v>
      </c>
      <c r="AC18" s="4">
        <v>0.32068928329999996</v>
      </c>
      <c r="AD18" s="4">
        <v>2.8149935899999999E-2</v>
      </c>
      <c r="AE18" s="4">
        <v>9.9326177599999996E-2</v>
      </c>
      <c r="AF18" s="4">
        <v>0.60796408159999993</v>
      </c>
      <c r="AG18" s="4">
        <v>1.7435940972999999</v>
      </c>
      <c r="AH18" s="4">
        <v>2.7568240344000001</v>
      </c>
      <c r="AI18" s="4">
        <v>1.9217813438</v>
      </c>
      <c r="AJ18" s="4">
        <v>2.9759945136999999</v>
      </c>
      <c r="AK18" s="4">
        <v>27.608021983499999</v>
      </c>
    </row>
    <row r="19" spans="1:38" ht="14.25">
      <c r="A19" s="6" t="s">
        <v>42</v>
      </c>
      <c r="B19" s="4">
        <v>28.616007386900002</v>
      </c>
      <c r="C19" s="4">
        <v>9.3276669510999994</v>
      </c>
      <c r="D19" s="4">
        <v>1.0726028060000001</v>
      </c>
      <c r="E19" s="4">
        <v>0.28327371769999998</v>
      </c>
      <c r="F19" s="4">
        <v>0.328163288</v>
      </c>
      <c r="G19" s="4">
        <v>0.43372699960000011</v>
      </c>
      <c r="H19" s="4">
        <v>0.54173132309999994</v>
      </c>
      <c r="I19" s="4">
        <v>0.42276104349999993</v>
      </c>
      <c r="J19" s="4">
        <v>20.0743255955</v>
      </c>
      <c r="K19" s="4">
        <v>14.072315284599998</v>
      </c>
      <c r="L19" s="4">
        <v>12.975152999499999</v>
      </c>
      <c r="M19" s="4">
        <v>0.69005178209999996</v>
      </c>
      <c r="N19" s="4">
        <v>0.96134440039999991</v>
      </c>
      <c r="O19" s="4">
        <v>0.28551584029999999</v>
      </c>
      <c r="P19" s="4">
        <v>2.4708095242000003</v>
      </c>
      <c r="Q19" s="4">
        <v>1.2007433624999999</v>
      </c>
      <c r="R19" s="4">
        <v>0.43034196819999998</v>
      </c>
      <c r="S19" s="4">
        <v>1.3131476866</v>
      </c>
      <c r="T19" s="4">
        <v>13.551070523099996</v>
      </c>
      <c r="U19" s="4">
        <v>0.34277676210000002</v>
      </c>
      <c r="V19" s="4">
        <v>1.2325683822</v>
      </c>
      <c r="W19" s="4">
        <v>0.68655076149999994</v>
      </c>
      <c r="X19" s="4">
        <v>2.8528444002</v>
      </c>
      <c r="Y19" s="4">
        <v>0.18571878390000002</v>
      </c>
      <c r="Z19" s="4">
        <v>0.30382725529999999</v>
      </c>
      <c r="AA19" s="4">
        <v>5.539233E-4</v>
      </c>
      <c r="AB19" s="4">
        <v>1.1325735966000001</v>
      </c>
      <c r="AC19" s="4">
        <v>1.9146162599999999E-2</v>
      </c>
      <c r="AD19" s="4">
        <v>1.03156038E-2</v>
      </c>
      <c r="AE19" s="4">
        <v>0.1217570587</v>
      </c>
      <c r="AF19" s="4">
        <v>0.26442461799999994</v>
      </c>
      <c r="AG19" s="4">
        <v>1.522138159</v>
      </c>
      <c r="AH19" s="4">
        <v>0.50846566179999997</v>
      </c>
      <c r="AI19" s="4">
        <v>1.8094431191</v>
      </c>
      <c r="AJ19" s="4">
        <v>0.56843207419999997</v>
      </c>
      <c r="AK19" s="4">
        <v>11.414492663700001</v>
      </c>
    </row>
    <row r="20" spans="1:38" ht="14.25">
      <c r="A20" s="5" t="s">
        <v>43</v>
      </c>
      <c r="B20" s="4">
        <v>202.12624791189998</v>
      </c>
      <c r="C20" s="4">
        <v>6.4477794726999997</v>
      </c>
      <c r="D20" s="4">
        <v>3.0933630007000001</v>
      </c>
      <c r="E20" s="4">
        <v>2.3410748706</v>
      </c>
      <c r="F20" s="4">
        <v>0.102630555</v>
      </c>
      <c r="G20" s="4">
        <v>1.4875743662000001</v>
      </c>
      <c r="H20" s="4">
        <v>1.8989687669999999</v>
      </c>
      <c r="I20" s="4">
        <v>0.23406237670000002</v>
      </c>
      <c r="J20" s="4">
        <v>457.67398504629995</v>
      </c>
      <c r="K20" s="4">
        <v>36.323122725700003</v>
      </c>
      <c r="L20" s="4">
        <v>18.751559260299999</v>
      </c>
      <c r="M20" s="4">
        <v>3.2708171410000002</v>
      </c>
      <c r="N20" s="4">
        <v>11.8409520715</v>
      </c>
      <c r="O20" s="4">
        <v>1.2479498609999999</v>
      </c>
      <c r="P20" s="4">
        <v>15.231318157299997</v>
      </c>
      <c r="Q20" s="4">
        <v>2.6349277513999998</v>
      </c>
      <c r="R20" s="4">
        <v>6.2605185178999996</v>
      </c>
      <c r="S20" s="4">
        <v>2.4112521137999998</v>
      </c>
      <c r="T20" s="4">
        <v>87.680792547300001</v>
      </c>
      <c r="U20" s="4">
        <v>3.2004127035000001</v>
      </c>
      <c r="V20" s="4">
        <v>7.4449167091999993</v>
      </c>
      <c r="W20" s="4">
        <v>6.9141053658000002</v>
      </c>
      <c r="X20" s="4">
        <v>7.0087199427</v>
      </c>
      <c r="Y20" s="4">
        <v>1.9056600066999998</v>
      </c>
      <c r="Z20" s="4">
        <v>1.4482388559999999</v>
      </c>
      <c r="AA20" s="4">
        <v>2.3300000000000001E-2</v>
      </c>
      <c r="AB20" s="4">
        <v>4.2758978419</v>
      </c>
      <c r="AC20" s="4">
        <v>0.78913597879999997</v>
      </c>
      <c r="AD20" s="4">
        <v>0.10062636970000001</v>
      </c>
      <c r="AE20" s="4">
        <v>0.78104208920000007</v>
      </c>
      <c r="AF20" s="4">
        <v>4.2908554704000004</v>
      </c>
      <c r="AG20" s="4">
        <v>3.1525831380000002</v>
      </c>
      <c r="AH20" s="4">
        <v>5.9311343869000002</v>
      </c>
      <c r="AI20" s="4">
        <v>8.5297195363</v>
      </c>
      <c r="AJ20" s="4">
        <v>8.7268291749000007</v>
      </c>
      <c r="AK20" s="4">
        <v>87.564213986799999</v>
      </c>
    </row>
    <row r="21" spans="1:38" ht="14.25">
      <c r="A21" s="5" t="s">
        <v>44</v>
      </c>
      <c r="B21" s="4">
        <v>45.048012962899996</v>
      </c>
      <c r="C21" s="4">
        <v>5.6675799422000006</v>
      </c>
      <c r="D21" s="4">
        <v>2.5346837150999999</v>
      </c>
      <c r="E21" s="4">
        <v>0.14107487060000001</v>
      </c>
      <c r="F21" s="4">
        <v>9.4957145800000003E-2</v>
      </c>
      <c r="G21" s="4">
        <v>1.4002991145000001</v>
      </c>
      <c r="H21" s="4">
        <v>0.47023950880000004</v>
      </c>
      <c r="I21" s="4">
        <v>0.23406237670000002</v>
      </c>
      <c r="J21" s="4">
        <v>103.89430667489999</v>
      </c>
      <c r="K21" s="4">
        <v>24.680191632899998</v>
      </c>
      <c r="L21" s="4">
        <v>12.239102769199999</v>
      </c>
      <c r="M21" s="4">
        <v>2.2353881498999999</v>
      </c>
      <c r="N21" s="4">
        <v>3.7445486348000001</v>
      </c>
      <c r="O21" s="4">
        <v>0.90416853930000007</v>
      </c>
      <c r="P21" s="4">
        <v>10.297164745300002</v>
      </c>
      <c r="Q21" s="4">
        <v>2.4382702838000001</v>
      </c>
      <c r="R21" s="4">
        <v>2.2690126972</v>
      </c>
      <c r="S21" s="4">
        <v>2.3338493867999999</v>
      </c>
      <c r="T21" s="4">
        <v>53.535190578700011</v>
      </c>
      <c r="U21" s="4">
        <v>0.33333130379999998</v>
      </c>
      <c r="V21" s="4">
        <v>7.4442618411000003</v>
      </c>
      <c r="W21" s="4">
        <v>1.2088098396</v>
      </c>
      <c r="X21" s="4">
        <v>3.6684085310000003</v>
      </c>
      <c r="Y21" s="4">
        <v>0.2190219397</v>
      </c>
      <c r="Z21" s="4">
        <v>1.0954949415999999</v>
      </c>
      <c r="AA21" s="4">
        <v>2.3300000000000001E-2</v>
      </c>
      <c r="AB21" s="4">
        <v>1.5464127638</v>
      </c>
      <c r="AC21" s="4">
        <v>2.03292365E-2</v>
      </c>
      <c r="AD21" s="4">
        <v>0.10062636970000001</v>
      </c>
      <c r="AE21" s="4">
        <v>0.78104208920000007</v>
      </c>
      <c r="AF21" s="4">
        <v>3.3202220524000001</v>
      </c>
      <c r="AG21" s="4">
        <v>2.3099700040999998</v>
      </c>
      <c r="AH21" s="4">
        <v>4.9803522342999997</v>
      </c>
      <c r="AI21" s="4">
        <v>5.8593775616999997</v>
      </c>
      <c r="AJ21" s="4">
        <v>6.4883553864999994</v>
      </c>
      <c r="AK21" s="4">
        <v>32.736005108200004</v>
      </c>
    </row>
    <row r="22" spans="1:38" ht="14.25">
      <c r="A22" s="5" t="s">
        <v>45</v>
      </c>
      <c r="B22" s="4">
        <v>142.9230794785</v>
      </c>
      <c r="C22" s="4">
        <v>4.6818000999999998E-2</v>
      </c>
      <c r="D22" s="4">
        <v>2.5999999999999999E-2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349.82463642179999</v>
      </c>
      <c r="K22" s="4">
        <v>3.2288062533999997</v>
      </c>
      <c r="L22" s="4">
        <v>0.49323726510000004</v>
      </c>
      <c r="M22" s="4">
        <v>0.26191694100000001</v>
      </c>
      <c r="N22" s="4">
        <v>7.1109637698999997</v>
      </c>
      <c r="O22" s="4">
        <v>0.16498132169999999</v>
      </c>
      <c r="P22" s="4">
        <v>1.6231230000004172E-4</v>
      </c>
      <c r="Q22" s="4">
        <v>0</v>
      </c>
      <c r="R22" s="4">
        <v>1.5574705980000001</v>
      </c>
      <c r="S22" s="4">
        <v>1.1171343E-3</v>
      </c>
      <c r="T22" s="4">
        <v>10.129635893400001</v>
      </c>
      <c r="U22" s="4">
        <v>2.33</v>
      </c>
      <c r="V22" s="4">
        <v>0</v>
      </c>
      <c r="W22" s="4">
        <v>4.3469600000000004E-3</v>
      </c>
      <c r="X22" s="4">
        <v>3.9120380199999999E-2</v>
      </c>
      <c r="Y22" s="4">
        <v>0</v>
      </c>
      <c r="Z22" s="4">
        <v>2.8495500000000002E-3</v>
      </c>
      <c r="AA22" s="4">
        <v>0</v>
      </c>
      <c r="AB22" s="4">
        <v>0</v>
      </c>
      <c r="AC22" s="4">
        <v>9.7000000000000003E-2</v>
      </c>
      <c r="AD22" s="4">
        <v>0</v>
      </c>
      <c r="AE22" s="4">
        <v>0</v>
      </c>
      <c r="AF22" s="4">
        <v>0</v>
      </c>
      <c r="AG22" s="4">
        <v>1.54825864E-2</v>
      </c>
      <c r="AH22" s="4">
        <v>0.74245718890000001</v>
      </c>
      <c r="AI22" s="4">
        <v>1.2888758325</v>
      </c>
      <c r="AJ22" s="4">
        <v>0.47089863259999998</v>
      </c>
      <c r="AK22" s="4">
        <v>49.034904922099997</v>
      </c>
    </row>
    <row r="23" spans="1:38" ht="14.25">
      <c r="A23" s="5" t="s">
        <v>46</v>
      </c>
      <c r="B23" s="4">
        <v>14.1426997506</v>
      </c>
      <c r="C23" s="4">
        <v>0.73338152950000002</v>
      </c>
      <c r="D23" s="4">
        <v>0.48859352799999994</v>
      </c>
      <c r="E23" s="4">
        <v>2.2000000000000002</v>
      </c>
      <c r="F23" s="4">
        <v>7.6734092E-3</v>
      </c>
      <c r="G23" s="4">
        <v>8.7275251700000014E-2</v>
      </c>
      <c r="H23" s="4">
        <v>1.4287292582</v>
      </c>
      <c r="I23" s="4">
        <v>0</v>
      </c>
      <c r="J23" s="4">
        <v>3.8110409561000003</v>
      </c>
      <c r="K23" s="4">
        <v>8.3532959023999993</v>
      </c>
      <c r="L23" s="4">
        <v>5.9968703222000004</v>
      </c>
      <c r="M23" s="4">
        <v>0.77351205010000001</v>
      </c>
      <c r="N23" s="4">
        <v>0.98543966679999973</v>
      </c>
      <c r="O23" s="4">
        <v>0.17879999999999999</v>
      </c>
      <c r="P23" s="4">
        <v>4.9328703626000001</v>
      </c>
      <c r="Q23" s="4">
        <v>0.15973290949999999</v>
      </c>
      <c r="R23" s="4">
        <v>2.4339520653999998</v>
      </c>
      <c r="S23" s="4">
        <v>7.6285592700000002E-2</v>
      </c>
      <c r="T23" s="4">
        <v>23.757160806199998</v>
      </c>
      <c r="U23" s="4">
        <v>0.53708139970000002</v>
      </c>
      <c r="V23" s="4">
        <v>2.3224000000000001E-4</v>
      </c>
      <c r="W23" s="4">
        <v>5.7009485662000001</v>
      </c>
      <c r="X23" s="4">
        <v>3.3011211914999996</v>
      </c>
      <c r="Y23" s="4">
        <v>1.6866380569999999</v>
      </c>
      <c r="Z23" s="4">
        <v>0.34989436439999999</v>
      </c>
      <c r="AA23" s="4">
        <v>0</v>
      </c>
      <c r="AB23" s="4">
        <v>2.7294850781000002</v>
      </c>
      <c r="AC23" s="4">
        <v>0.67180674230000004</v>
      </c>
      <c r="AD23" s="4">
        <v>0</v>
      </c>
      <c r="AE23" s="4">
        <v>0</v>
      </c>
      <c r="AF23" s="4">
        <v>0.97063341800000003</v>
      </c>
      <c r="AG23" s="4">
        <v>0.82713054750000004</v>
      </c>
      <c r="AH23" s="4">
        <v>0.2083249637</v>
      </c>
      <c r="AI23" s="4">
        <v>1.3814661421000001</v>
      </c>
      <c r="AJ23" s="4">
        <v>1.7675751558000001</v>
      </c>
      <c r="AK23" s="4">
        <v>5.7898036533000008</v>
      </c>
    </row>
    <row r="24" spans="1:38" ht="14.25">
      <c r="A24" s="2" t="s">
        <v>48</v>
      </c>
      <c r="B24" s="12">
        <v>-125.0385492715</v>
      </c>
      <c r="C24" s="12">
        <v>-6.3815888244000005</v>
      </c>
      <c r="D24" s="12">
        <v>4.5363143499999996</v>
      </c>
      <c r="E24" s="12">
        <v>-3.0841326155000002</v>
      </c>
      <c r="F24" s="12">
        <v>-4.2435405414999998</v>
      </c>
      <c r="G24" s="12">
        <v>-8.9387010342000011</v>
      </c>
      <c r="H24" s="12">
        <v>-13.8060026747</v>
      </c>
      <c r="I24" s="12">
        <v>-2.1176994296</v>
      </c>
      <c r="J24" s="12">
        <v>-80.284647157699894</v>
      </c>
      <c r="K24" s="12">
        <v>79.274673464399996</v>
      </c>
      <c r="L24" s="12">
        <v>107.5945774326</v>
      </c>
      <c r="M24" s="12">
        <v>-3.7934814541000001</v>
      </c>
      <c r="N24" s="12">
        <v>27.213088765600006</v>
      </c>
      <c r="O24" s="12">
        <v>6.5910593544000005</v>
      </c>
      <c r="P24" s="12">
        <v>-8.2853281859000099</v>
      </c>
      <c r="Q24" s="12">
        <v>11.743329211300001</v>
      </c>
      <c r="R24" s="12">
        <v>12.916478693800002</v>
      </c>
      <c r="S24" s="12">
        <v>3.7150870958</v>
      </c>
      <c r="T24" s="12">
        <v>51.76403250429999</v>
      </c>
      <c r="U24" s="12">
        <v>-9.7062737333999998</v>
      </c>
      <c r="V24" s="12">
        <v>-11.0619309006</v>
      </c>
      <c r="W24" s="12">
        <v>22.230933881399999</v>
      </c>
      <c r="X24" s="12">
        <v>-5.8786412623000004</v>
      </c>
      <c r="Y24" s="12">
        <v>1.8044376972</v>
      </c>
      <c r="Z24" s="12">
        <v>-0.54781825250000005</v>
      </c>
      <c r="AA24" s="12">
        <v>-0.36121013009999997</v>
      </c>
      <c r="AB24" s="12">
        <v>-4.2869303357000001</v>
      </c>
      <c r="AC24" s="12">
        <v>-2.7638165464999997</v>
      </c>
      <c r="AD24" s="12">
        <v>0.2167570177</v>
      </c>
      <c r="AE24" s="12">
        <v>-0.1146415442</v>
      </c>
      <c r="AF24" s="12">
        <v>-3.1301174948000003</v>
      </c>
      <c r="AG24" s="12">
        <v>-7.1289025053000001</v>
      </c>
      <c r="AH24" s="12">
        <v>35.523646493299999</v>
      </c>
      <c r="AI24" s="12">
        <v>-5.1275063575999997</v>
      </c>
      <c r="AJ24" s="12">
        <v>6.96622149690001</v>
      </c>
      <c r="AK24" s="12">
        <v>-6.5166160454999904</v>
      </c>
      <c r="AL24" s="14"/>
    </row>
    <row r="25" spans="1:38" ht="14.25">
      <c r="A25" s="5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8" ht="14.25">
      <c r="A26" s="5" t="s">
        <v>39</v>
      </c>
      <c r="B26" s="4">
        <v>-147.65131957180003</v>
      </c>
      <c r="C26" s="4">
        <v>-13.002826623800011</v>
      </c>
      <c r="D26" s="4">
        <v>4.7169715574999991</v>
      </c>
      <c r="E26" s="4">
        <v>-1.4848436330999988</v>
      </c>
      <c r="F26" s="4">
        <v>-5.068932900700001</v>
      </c>
      <c r="G26" s="4">
        <v>-9.8017976746000013</v>
      </c>
      <c r="H26" s="4">
        <v>-12.689586490799998</v>
      </c>
      <c r="I26" s="4">
        <v>-2.7050654745000005</v>
      </c>
      <c r="J26" s="4">
        <v>-148.69815445239999</v>
      </c>
      <c r="K26" s="4">
        <v>68.786123068899997</v>
      </c>
      <c r="L26" s="4">
        <v>94.112378021500021</v>
      </c>
      <c r="M26" s="4">
        <v>-2.7051003759999972</v>
      </c>
      <c r="N26" s="4">
        <v>19.707243906899993</v>
      </c>
      <c r="O26" s="4">
        <v>5.4090736681999996</v>
      </c>
      <c r="P26" s="4">
        <v>-1.9442008254000029</v>
      </c>
      <c r="Q26" s="4">
        <v>9.3949168278999977</v>
      </c>
      <c r="R26" s="4">
        <v>14.943030583799999</v>
      </c>
      <c r="S26" s="4">
        <v>3.2108452894000017</v>
      </c>
      <c r="T26" s="4">
        <v>77.694312818599968</v>
      </c>
      <c r="U26" s="4">
        <v>-7.8957148965000012</v>
      </c>
      <c r="V26" s="4">
        <v>-3.7398889691999999</v>
      </c>
      <c r="W26" s="4">
        <v>17.948929394499999</v>
      </c>
      <c r="X26" s="4">
        <v>-5.0829767554999989</v>
      </c>
      <c r="Y26" s="4">
        <v>3.0946705682999998</v>
      </c>
      <c r="Z26" s="4">
        <v>-0.67986661449999986</v>
      </c>
      <c r="AA26" s="4">
        <v>-0.3392929032</v>
      </c>
      <c r="AB26" s="4">
        <v>-2.4193575780000014</v>
      </c>
      <c r="AC26" s="4">
        <v>-2.2318670981999995</v>
      </c>
      <c r="AD26" s="4">
        <v>0.21954514889999999</v>
      </c>
      <c r="AE26" s="4">
        <v>0.59423747989999998</v>
      </c>
      <c r="AF26" s="4">
        <v>-1.0366567246000007</v>
      </c>
      <c r="AG26" s="4">
        <v>-7.6669593668000005</v>
      </c>
      <c r="AH26" s="4">
        <v>39.053454012299994</v>
      </c>
      <c r="AI26" s="4">
        <v>-6.7987953677999968</v>
      </c>
      <c r="AJ26" s="4">
        <v>9.064378130999998</v>
      </c>
      <c r="AK26" s="4">
        <v>7.9011823825999841</v>
      </c>
    </row>
    <row r="27" spans="1:38" ht="14.25">
      <c r="A27" s="6" t="s">
        <v>40</v>
      </c>
      <c r="B27" s="4">
        <v>-123.64383130390001</v>
      </c>
      <c r="C27" s="4">
        <v>-4.630006763099999</v>
      </c>
      <c r="D27" s="4">
        <v>6.4683483783000035</v>
      </c>
      <c r="E27" s="4">
        <v>-0.67487506069999803</v>
      </c>
      <c r="F27" s="4">
        <v>-4.1518073276999994</v>
      </c>
      <c r="G27" s="4">
        <v>-8.3017630774999986</v>
      </c>
      <c r="H27" s="4">
        <v>-9.3487521907999991</v>
      </c>
      <c r="I27" s="4">
        <v>-1.7750234797999993</v>
      </c>
      <c r="J27" s="4">
        <v>-121.76703285190001</v>
      </c>
      <c r="K27" s="4">
        <v>85.439278042900042</v>
      </c>
      <c r="L27" s="4">
        <v>113.77797294730003</v>
      </c>
      <c r="M27" s="4">
        <v>-1.4226102543999986</v>
      </c>
      <c r="N27" s="4">
        <v>20.739149556900003</v>
      </c>
      <c r="O27" s="4">
        <v>5.6670777443999985</v>
      </c>
      <c r="P27" s="4">
        <v>-3.634884799998872E-2</v>
      </c>
      <c r="Q27" s="4">
        <v>11.056261789899992</v>
      </c>
      <c r="R27" s="4">
        <v>15.052751667999999</v>
      </c>
      <c r="S27" s="4">
        <v>4.7931245281999999</v>
      </c>
      <c r="T27" s="4">
        <v>94.88031653729999</v>
      </c>
      <c r="U27" s="4">
        <v>-7.0849080552999997</v>
      </c>
      <c r="V27" s="4">
        <v>-2.1408013770000003</v>
      </c>
      <c r="W27" s="4">
        <v>19.239232337200001</v>
      </c>
      <c r="X27" s="4">
        <v>-3.0131317425000006</v>
      </c>
      <c r="Y27" s="4">
        <v>3.5287167608000001</v>
      </c>
      <c r="Z27" s="4">
        <v>-0.10020022239999982</v>
      </c>
      <c r="AA27" s="4">
        <v>-0.33106701690000001</v>
      </c>
      <c r="AB27" s="4">
        <v>-1.142229906599999</v>
      </c>
      <c r="AC27" s="4">
        <v>-2.0505346553999999</v>
      </c>
      <c r="AD27" s="4">
        <v>0.13028823</v>
      </c>
      <c r="AE27" s="4">
        <v>0.79555085140000004</v>
      </c>
      <c r="AF27" s="4">
        <v>-0.53850591579999962</v>
      </c>
      <c r="AG27" s="4">
        <v>-7.204210247999999</v>
      </c>
      <c r="AH27" s="4">
        <v>38.447874983600002</v>
      </c>
      <c r="AI27" s="4">
        <v>-5.2617320990000067</v>
      </c>
      <c r="AJ27" s="4">
        <v>9.3512856568000053</v>
      </c>
      <c r="AK27" s="4">
        <v>19.611259390899988</v>
      </c>
    </row>
    <row r="28" spans="1:38" ht="14.25">
      <c r="A28" s="6" t="s">
        <v>41</v>
      </c>
      <c r="B28" s="4">
        <v>-5.0428472884999991</v>
      </c>
      <c r="C28" s="4">
        <v>-5.1399577199999769E-2</v>
      </c>
      <c r="D28" s="4">
        <v>-0.9649174923999998</v>
      </c>
      <c r="E28" s="4">
        <v>-0.59926996059999993</v>
      </c>
      <c r="F28" s="4">
        <v>-0.61345693699999992</v>
      </c>
      <c r="G28" s="4">
        <v>-1.3423961614000004</v>
      </c>
      <c r="H28" s="4">
        <v>-2.9492842688000001</v>
      </c>
      <c r="I28" s="4">
        <v>-0.8223805488</v>
      </c>
      <c r="J28" s="4">
        <v>-12.296348684700007</v>
      </c>
      <c r="K28" s="4">
        <v>-5.8900458714999999</v>
      </c>
      <c r="L28" s="4">
        <v>-8.3571131768999969</v>
      </c>
      <c r="M28" s="4">
        <v>-0.77179567159999984</v>
      </c>
      <c r="N28" s="4">
        <v>-0.51981799680000063</v>
      </c>
      <c r="O28" s="4">
        <v>-0.1414236687</v>
      </c>
      <c r="P28" s="4">
        <v>-1.4467647625</v>
      </c>
      <c r="Q28" s="4">
        <v>-0.84138801630000015</v>
      </c>
      <c r="R28" s="4">
        <v>-0.70153594740000047</v>
      </c>
      <c r="S28" s="4">
        <v>-0.8142147205000001</v>
      </c>
      <c r="T28" s="4">
        <v>-7.1687090745000024</v>
      </c>
      <c r="U28" s="4">
        <v>-0.57829463319999996</v>
      </c>
      <c r="V28" s="4">
        <v>-0.48638192240000006</v>
      </c>
      <c r="W28" s="4">
        <v>-0.82859332559999999</v>
      </c>
      <c r="X28" s="4">
        <v>0.47998186680000021</v>
      </c>
      <c r="Y28" s="4">
        <v>-0.27391022229999995</v>
      </c>
      <c r="Z28" s="4">
        <v>-0.37041986759999995</v>
      </c>
      <c r="AA28" s="4">
        <v>-9.070581900000001E-3</v>
      </c>
      <c r="AB28" s="4">
        <v>-0.44662446499999997</v>
      </c>
      <c r="AC28" s="4">
        <v>-0.22953328349999996</v>
      </c>
      <c r="AD28" s="4">
        <v>9.5462649099999991E-2</v>
      </c>
      <c r="AE28" s="4">
        <v>-9.0827140700000003E-2</v>
      </c>
      <c r="AF28" s="4">
        <v>-0.28525541889999995</v>
      </c>
      <c r="AG28" s="4">
        <v>0.75009079400000012</v>
      </c>
      <c r="AH28" s="4">
        <v>0.82523742229999986</v>
      </c>
      <c r="AI28" s="4">
        <v>6.6814823600000128E-2</v>
      </c>
      <c r="AJ28" s="4">
        <v>-0.11769069999999981</v>
      </c>
      <c r="AK28" s="4">
        <v>-5.5579441243999987</v>
      </c>
    </row>
    <row r="29" spans="1:38" ht="14.25">
      <c r="A29" s="6" t="s">
        <v>42</v>
      </c>
      <c r="B29" s="4">
        <v>-18.964640979400002</v>
      </c>
      <c r="C29" s="4">
        <v>-8.3214202835000002</v>
      </c>
      <c r="D29" s="4">
        <v>-0.7864593284000001</v>
      </c>
      <c r="E29" s="4">
        <v>-0.21069861179999999</v>
      </c>
      <c r="F29" s="4">
        <v>-0.30366863599999999</v>
      </c>
      <c r="G29" s="4">
        <v>-0.15763843570000008</v>
      </c>
      <c r="H29" s="4">
        <v>-0.39155003119999993</v>
      </c>
      <c r="I29" s="4">
        <v>-0.10766144589999993</v>
      </c>
      <c r="J29" s="4">
        <v>-14.634772915799999</v>
      </c>
      <c r="K29" s="4">
        <v>-10.763109102499998</v>
      </c>
      <c r="L29" s="4">
        <v>-11.308481748899998</v>
      </c>
      <c r="M29" s="4">
        <v>-0.51069444999999991</v>
      </c>
      <c r="N29" s="4">
        <v>-0.51208765319999994</v>
      </c>
      <c r="O29" s="4">
        <v>-0.11658040749999998</v>
      </c>
      <c r="P29" s="4">
        <v>-0.46108721490000004</v>
      </c>
      <c r="Q29" s="4">
        <v>-0.8199569457</v>
      </c>
      <c r="R29" s="4">
        <v>0.59181486319999976</v>
      </c>
      <c r="S29" s="4">
        <v>-0.7680645183</v>
      </c>
      <c r="T29" s="4">
        <v>-10.017294644199996</v>
      </c>
      <c r="U29" s="4">
        <v>-0.23251220800000003</v>
      </c>
      <c r="V29" s="4">
        <v>-1.1127056698</v>
      </c>
      <c r="W29" s="4">
        <v>-0.46170961709999991</v>
      </c>
      <c r="X29" s="4">
        <v>-2.5498268797999999</v>
      </c>
      <c r="Y29" s="4">
        <v>-0.16013597020000001</v>
      </c>
      <c r="Z29" s="4">
        <v>-0.20924652449999998</v>
      </c>
      <c r="AA29" s="4">
        <v>8.4469560000000022E-4</v>
      </c>
      <c r="AB29" s="4">
        <v>-0.83050320640000019</v>
      </c>
      <c r="AC29" s="4">
        <v>4.8200840699999997E-2</v>
      </c>
      <c r="AD29" s="4">
        <v>-6.2057301999999996E-3</v>
      </c>
      <c r="AE29" s="4">
        <v>-0.1104862308</v>
      </c>
      <c r="AF29" s="4">
        <v>-0.21289538989999995</v>
      </c>
      <c r="AG29" s="4">
        <v>-1.2128399128</v>
      </c>
      <c r="AH29" s="4">
        <v>-0.21965839359999995</v>
      </c>
      <c r="AI29" s="4">
        <v>-1.6038780924</v>
      </c>
      <c r="AJ29" s="4">
        <v>-0.16921682579999991</v>
      </c>
      <c r="AK29" s="4">
        <v>-6.1521328839000011</v>
      </c>
    </row>
    <row r="30" spans="1:38" ht="14.25">
      <c r="A30" s="5" t="s">
        <v>43</v>
      </c>
      <c r="B30" s="4">
        <v>22.623260125300021</v>
      </c>
      <c r="C30" s="4">
        <v>6.6233308662000008</v>
      </c>
      <c r="D30" s="4">
        <v>-0.22994594150000003</v>
      </c>
      <c r="E30" s="4">
        <v>-1.5729409046</v>
      </c>
      <c r="F30" s="4">
        <v>0.84847056730000003</v>
      </c>
      <c r="G30" s="4">
        <v>0.84145170990000073</v>
      </c>
      <c r="H30" s="4">
        <v>-1.1455736821999998</v>
      </c>
      <c r="I30" s="4">
        <v>0.57605529989999993</v>
      </c>
      <c r="J30" s="4">
        <v>67.650395977900018</v>
      </c>
      <c r="K30" s="4">
        <v>10.39188573829999</v>
      </c>
      <c r="L30" s="4">
        <v>13.071018644900001</v>
      </c>
      <c r="M30" s="4">
        <v>-1.1218372571000002</v>
      </c>
      <c r="N30" s="4">
        <v>7.2688153712000005</v>
      </c>
      <c r="O30" s="4">
        <v>1.1726977974000001</v>
      </c>
      <c r="P30" s="4">
        <v>-6.5002821590999975</v>
      </c>
      <c r="Q30" s="4">
        <v>2.2531160792000002</v>
      </c>
      <c r="R30" s="4">
        <v>-2.0658865865999996</v>
      </c>
      <c r="S30" s="4">
        <v>0.47745730720000035</v>
      </c>
      <c r="T30" s="4">
        <v>-26.373779237900003</v>
      </c>
      <c r="U30" s="4">
        <v>-1.822844753</v>
      </c>
      <c r="V30" s="4">
        <v>-7.316263146299999</v>
      </c>
      <c r="W30" s="4">
        <v>4.2884021139999993</v>
      </c>
      <c r="X30" s="4">
        <v>-0.77986118600000065</v>
      </c>
      <c r="Y30" s="4">
        <v>-1.2760223270999997</v>
      </c>
      <c r="Z30" s="4">
        <v>0.15143002420000018</v>
      </c>
      <c r="AA30" s="4">
        <v>-2.29E-2</v>
      </c>
      <c r="AB30" s="4">
        <v>-1.8691982287000002</v>
      </c>
      <c r="AC30" s="4">
        <v>-0.53813069820000003</v>
      </c>
      <c r="AD30" s="4">
        <v>-6.3869700000010465E-5</v>
      </c>
      <c r="AE30" s="4">
        <v>-0.70582597820000004</v>
      </c>
      <c r="AF30" s="4">
        <v>-2.0808316248000005</v>
      </c>
      <c r="AG30" s="4">
        <v>0.49259877539999941</v>
      </c>
      <c r="AH30" s="4">
        <v>-3.5586598610000002</v>
      </c>
      <c r="AI30" s="4">
        <v>1.6213063767999998</v>
      </c>
      <c r="AJ30" s="4">
        <v>-2.1738142673000009</v>
      </c>
      <c r="AK30" s="4">
        <v>-15.358895173099995</v>
      </c>
    </row>
    <row r="31" spans="1:38" ht="14.25">
      <c r="A31" s="5" t="s">
        <v>44</v>
      </c>
      <c r="B31" s="4">
        <v>-4.3828359121999938</v>
      </c>
      <c r="C31" s="4">
        <v>6.9011577142000009</v>
      </c>
      <c r="D31" s="4">
        <v>-0.67537772959999987</v>
      </c>
      <c r="E31" s="4">
        <v>0.26752114539999999</v>
      </c>
      <c r="F31" s="4">
        <v>0.3151359225</v>
      </c>
      <c r="G31" s="4">
        <v>0.55156099549999982</v>
      </c>
      <c r="H31" s="4">
        <v>0.18703794199999996</v>
      </c>
      <c r="I31" s="4">
        <v>0.26780278809999997</v>
      </c>
      <c r="J31" s="4">
        <v>2.5208435984000062</v>
      </c>
      <c r="K31" s="4">
        <v>11.445429331300005</v>
      </c>
      <c r="L31" s="4">
        <v>6.9572085205</v>
      </c>
      <c r="M31" s="4">
        <v>-0.46262122249999971</v>
      </c>
      <c r="N31" s="4">
        <v>4.9178243559999997</v>
      </c>
      <c r="O31" s="4">
        <v>-0.13898780919999998</v>
      </c>
      <c r="P31" s="4">
        <v>-3.5427765019000024</v>
      </c>
      <c r="Q31" s="4">
        <v>-1.0777108944000002</v>
      </c>
      <c r="R31" s="4">
        <v>-0.20579611050000013</v>
      </c>
      <c r="S31" s="4">
        <v>-0.20558935879999973</v>
      </c>
      <c r="T31" s="4">
        <v>-13.605338512200014</v>
      </c>
      <c r="U31" s="4">
        <v>5.9538562000000017E-2</v>
      </c>
      <c r="V31" s="4">
        <v>-7.3213076998000002</v>
      </c>
      <c r="W31" s="4">
        <v>2.9445141711999998</v>
      </c>
      <c r="X31" s="4">
        <v>-1.8660430870000002</v>
      </c>
      <c r="Y31" s="4">
        <v>-0.1076371397</v>
      </c>
      <c r="Z31" s="4">
        <v>-0.33098963879999987</v>
      </c>
      <c r="AA31" s="4">
        <v>-2.29E-2</v>
      </c>
      <c r="AB31" s="4">
        <v>0.57666835009999962</v>
      </c>
      <c r="AC31" s="4">
        <v>0.12256215669999999</v>
      </c>
      <c r="AD31" s="4">
        <v>-6.3869700000010465E-5</v>
      </c>
      <c r="AE31" s="4">
        <v>-0.70595493890000005</v>
      </c>
      <c r="AF31" s="4">
        <v>-2.7413042141000004</v>
      </c>
      <c r="AG31" s="4">
        <v>-2.0544135118</v>
      </c>
      <c r="AH31" s="4">
        <v>-4.2030009988999995</v>
      </c>
      <c r="AI31" s="4">
        <v>2.7681717655000009</v>
      </c>
      <c r="AJ31" s="4">
        <v>-1.2126904563999998</v>
      </c>
      <c r="AK31" s="4">
        <v>12.235521039799998</v>
      </c>
    </row>
    <row r="32" spans="1:38" ht="14.25">
      <c r="A32" s="5" t="s">
        <v>45</v>
      </c>
      <c r="B32" s="4">
        <v>36.909885088300001</v>
      </c>
      <c r="C32" s="4">
        <v>9.5202171000000002E-2</v>
      </c>
      <c r="D32" s="4">
        <v>5.0000000000000044E-4</v>
      </c>
      <c r="E32" s="4">
        <v>0</v>
      </c>
      <c r="F32" s="4">
        <v>1.8806117000000002E-3</v>
      </c>
      <c r="G32" s="4">
        <v>2.7322085600000004E-2</v>
      </c>
      <c r="H32" s="4">
        <v>0</v>
      </c>
      <c r="I32" s="4">
        <v>0</v>
      </c>
      <c r="J32" s="4">
        <v>63.696279573799984</v>
      </c>
      <c r="K32" s="4">
        <v>-0.70384517369999955</v>
      </c>
      <c r="L32" s="4">
        <v>4.9152133972999996</v>
      </c>
      <c r="M32" s="4">
        <v>-0.15837947940000002</v>
      </c>
      <c r="N32" s="4">
        <v>1.4315653754</v>
      </c>
      <c r="O32" s="4">
        <v>0.76512129349999991</v>
      </c>
      <c r="P32" s="4">
        <v>1.1659877699999958E-2</v>
      </c>
      <c r="Q32" s="4">
        <v>2.0052123000000002E-3</v>
      </c>
      <c r="R32" s="4">
        <v>-0.75984060620000005</v>
      </c>
      <c r="S32" s="4">
        <v>5.8075156999999999E-3</v>
      </c>
      <c r="T32" s="4">
        <v>-5.0571649136000012</v>
      </c>
      <c r="U32" s="4">
        <v>-2.33</v>
      </c>
      <c r="V32" s="4">
        <v>1.51289E-3</v>
      </c>
      <c r="W32" s="4">
        <v>0.1085726157</v>
      </c>
      <c r="X32" s="4">
        <v>0.38059335279999995</v>
      </c>
      <c r="Y32" s="4">
        <v>0.25226190190000003</v>
      </c>
      <c r="Z32" s="4">
        <v>-2.8389500000000002E-3</v>
      </c>
      <c r="AA32" s="4">
        <v>0</v>
      </c>
      <c r="AB32" s="4">
        <v>0</v>
      </c>
      <c r="AC32" s="4">
        <v>-6.7000100000000007E-2</v>
      </c>
      <c r="AD32" s="4">
        <v>0</v>
      </c>
      <c r="AE32" s="4">
        <v>0</v>
      </c>
      <c r="AF32" s="4">
        <v>2.9411489999999998E-2</v>
      </c>
      <c r="AG32" s="4">
        <v>4.3617413600000002E-2</v>
      </c>
      <c r="AH32" s="4">
        <v>-4.2614809500000073E-2</v>
      </c>
      <c r="AI32" s="4">
        <v>6.433205799999997E-2</v>
      </c>
      <c r="AJ32" s="4">
        <v>-0.47083838099999997</v>
      </c>
      <c r="AK32" s="4">
        <v>-35.555500902199995</v>
      </c>
    </row>
    <row r="33" spans="1:106" ht="14.25">
      <c r="A33" s="5" t="s">
        <v>46</v>
      </c>
      <c r="B33" s="4">
        <v>-9.8913775205000007</v>
      </c>
      <c r="C33" s="4">
        <v>-0.37472271410000002</v>
      </c>
      <c r="D33" s="4">
        <v>0.48227492529999999</v>
      </c>
      <c r="E33" s="4">
        <v>-1.8404620500000002</v>
      </c>
      <c r="F33" s="4">
        <v>0.53145403309999995</v>
      </c>
      <c r="G33" s="4">
        <v>0.26256862880000009</v>
      </c>
      <c r="H33" s="4">
        <v>-1.3326116241999999</v>
      </c>
      <c r="I33" s="4">
        <v>0.30825251180000002</v>
      </c>
      <c r="J33" s="4">
        <v>1.5288275086000001</v>
      </c>
      <c r="K33" s="4">
        <v>-0.28897478899999918</v>
      </c>
      <c r="L33" s="4">
        <v>1.2205805309000004</v>
      </c>
      <c r="M33" s="4">
        <v>-0.50088634520000008</v>
      </c>
      <c r="N33" s="4">
        <v>0.91942563980000014</v>
      </c>
      <c r="O33" s="4">
        <v>0.54654314200000009</v>
      </c>
      <c r="P33" s="4">
        <v>-2.9685723560000001</v>
      </c>
      <c r="Q33" s="4">
        <v>3.3657463193999995</v>
      </c>
      <c r="R33" s="4">
        <v>-1.1002092525999998</v>
      </c>
      <c r="S33" s="4">
        <v>0.67685153730000003</v>
      </c>
      <c r="T33" s="4">
        <v>-7.4542427016999966</v>
      </c>
      <c r="U33" s="4">
        <v>0.44761668499999996</v>
      </c>
      <c r="V33" s="4">
        <v>3.9542915999999997E-3</v>
      </c>
      <c r="W33" s="4">
        <v>1.2353153271000004</v>
      </c>
      <c r="X33" s="4">
        <v>0.70466459990000052</v>
      </c>
      <c r="Y33" s="4">
        <v>-1.4206470792999999</v>
      </c>
      <c r="Z33" s="4">
        <v>0.48439218760000002</v>
      </c>
      <c r="AA33" s="4">
        <v>0</v>
      </c>
      <c r="AB33" s="4">
        <v>-2.4458665788</v>
      </c>
      <c r="AC33" s="4">
        <v>-0.59441179490000007</v>
      </c>
      <c r="AD33" s="4">
        <v>0</v>
      </c>
      <c r="AE33" s="4">
        <v>1.2896070000000001E-4</v>
      </c>
      <c r="AF33" s="4">
        <v>0.63099423789999998</v>
      </c>
      <c r="AG33" s="4">
        <v>2.4923739853</v>
      </c>
      <c r="AH33" s="4">
        <v>0.68680647890000013</v>
      </c>
      <c r="AI33" s="4">
        <v>-1.2111974467</v>
      </c>
      <c r="AJ33" s="4">
        <v>-0.49028542990000012</v>
      </c>
      <c r="AK33" s="4">
        <v>7.9645849924999981</v>
      </c>
    </row>
    <row r="34" spans="1:106">
      <c r="A34" s="7" t="s">
        <v>52</v>
      </c>
    </row>
    <row r="35" spans="1:106" customFormat="1">
      <c r="A35" s="7" t="s">
        <v>56</v>
      </c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DB35" s="13"/>
    </row>
    <row r="36" spans="1:106">
      <c r="A36" s="7" t="s">
        <v>50</v>
      </c>
    </row>
  </sheetData>
  <mergeCells count="2">
    <mergeCell ref="A1:AK1"/>
    <mergeCell ref="A2:E2"/>
  </mergeCells>
  <phoneticPr fontId="1" type="noConversion"/>
  <pageMargins left="0.70866141732283472" right="0.34" top="0.74803149606299213" bottom="0.74803149606299213" header="0.31496062992125984" footer="0.31496062992125984"/>
  <pageSetup paperSize="9" scale="79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36"/>
  <sheetViews>
    <sheetView topLeftCell="A19" workbookViewId="0">
      <selection activeCell="A37" sqref="A37:XFD37"/>
    </sheetView>
  </sheetViews>
  <sheetFormatPr defaultRowHeight="13.5"/>
  <cols>
    <col min="1" max="1" width="22.5" style="1" customWidth="1"/>
    <col min="2" max="2" width="4.875" style="1" customWidth="1"/>
    <col min="3" max="3" width="4.625" style="1" customWidth="1"/>
    <col min="4" max="4" width="4.25" style="1" customWidth="1"/>
    <col min="5" max="5" width="3.75" style="1" customWidth="1"/>
    <col min="6" max="7" width="4.125" style="1" customWidth="1"/>
    <col min="8" max="8" width="4.25" style="1" customWidth="1"/>
    <col min="9" max="9" width="3.875" style="1" customWidth="1"/>
    <col min="10" max="10" width="5" style="1" customWidth="1"/>
    <col min="11" max="11" width="4.125" style="1" customWidth="1"/>
    <col min="12" max="12" width="4" style="1" customWidth="1"/>
    <col min="13" max="13" width="3.875" style="1" customWidth="1"/>
    <col min="14" max="14" width="4.25" style="1" customWidth="1"/>
    <col min="15" max="16" width="4" style="1" customWidth="1"/>
    <col min="17" max="18" width="3.875" style="1" customWidth="1"/>
    <col min="19" max="20" width="4" style="1" customWidth="1"/>
    <col min="21" max="21" width="3.75" style="1" customWidth="1"/>
    <col min="22" max="22" width="3.875" style="1" customWidth="1"/>
    <col min="23" max="23" width="4.375" style="1" customWidth="1"/>
    <col min="24" max="26" width="4.125" style="1" customWidth="1"/>
    <col min="27" max="28" width="4.25" style="1" customWidth="1"/>
    <col min="29" max="29" width="3.875" style="1" customWidth="1"/>
    <col min="30" max="30" width="4.125" style="1" customWidth="1"/>
    <col min="31" max="31" width="4" style="1" customWidth="1"/>
    <col min="32" max="32" width="4.125" style="1" customWidth="1"/>
    <col min="33" max="33" width="4.875" style="1" customWidth="1"/>
    <col min="34" max="34" width="4.625" style="1" customWidth="1"/>
    <col min="35" max="35" width="4.25" style="1" customWidth="1"/>
    <col min="36" max="36" width="4.375" style="1" customWidth="1"/>
    <col min="37" max="37" width="7" style="1" customWidth="1"/>
    <col min="38" max="16384" width="9" style="1"/>
  </cols>
  <sheetData>
    <row r="1" spans="1:100" ht="15.75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100" customFormat="1">
      <c r="A2" s="26" t="s">
        <v>49</v>
      </c>
      <c r="B2" s="26"/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O2" s="9"/>
      <c r="CV2" s="9"/>
    </row>
    <row r="3" spans="1:100" ht="14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</row>
    <row r="4" spans="1:100" ht="14.25">
      <c r="A4" s="2" t="s">
        <v>37</v>
      </c>
      <c r="B4" s="12">
        <v>444.27696167940002</v>
      </c>
      <c r="C4" s="12">
        <v>42.462651960800002</v>
      </c>
      <c r="D4" s="12">
        <v>25.471126607199999</v>
      </c>
      <c r="E4" s="12">
        <v>14.254734405499999</v>
      </c>
      <c r="F4" s="12">
        <v>4.7538797636999996</v>
      </c>
      <c r="G4" s="12">
        <v>12.531121067699999</v>
      </c>
      <c r="H4" s="12">
        <v>3.9599347023</v>
      </c>
      <c r="I4" s="12">
        <v>4.2496414068000004</v>
      </c>
      <c r="J4" s="12">
        <v>796.36486551649989</v>
      </c>
      <c r="K4" s="12">
        <v>322.14640419839998</v>
      </c>
      <c r="L4" s="12">
        <v>190.94097792059998</v>
      </c>
      <c r="M4" s="12">
        <v>47.021862677700007</v>
      </c>
      <c r="N4" s="12">
        <v>63.413137885400012</v>
      </c>
      <c r="O4" s="12">
        <v>21.8650683559</v>
      </c>
      <c r="P4" s="12">
        <v>92.839627379099994</v>
      </c>
      <c r="Q4" s="12">
        <v>57.420413946099998</v>
      </c>
      <c r="R4" s="12">
        <v>34.071588823100001</v>
      </c>
      <c r="S4" s="12">
        <v>25.072522793499999</v>
      </c>
      <c r="T4" s="12">
        <v>292.34464489149997</v>
      </c>
      <c r="U4" s="12">
        <v>14.604792917000001</v>
      </c>
      <c r="V4" s="12">
        <v>1.9607378774999999</v>
      </c>
      <c r="W4" s="12">
        <v>41.376118167899996</v>
      </c>
      <c r="X4" s="12">
        <v>54.198342866000004</v>
      </c>
      <c r="Y4" s="12">
        <v>6.1230326390999998</v>
      </c>
      <c r="Z4" s="12">
        <v>9.5264021453000005</v>
      </c>
      <c r="AA4" s="12">
        <v>1.68789492E-2</v>
      </c>
      <c r="AB4" s="12">
        <v>17.811752867599999</v>
      </c>
      <c r="AC4" s="12">
        <v>2.5496496879000001</v>
      </c>
      <c r="AD4" s="12">
        <v>0.28166499839999998</v>
      </c>
      <c r="AE4" s="12">
        <v>1.0421540577999999</v>
      </c>
      <c r="AF4" s="12">
        <v>4.2403321908000002</v>
      </c>
      <c r="AG4" s="12">
        <v>22.236244800500003</v>
      </c>
      <c r="AH4" s="12">
        <v>76.948318220399997</v>
      </c>
      <c r="AI4" s="12">
        <v>42.521780027399998</v>
      </c>
      <c r="AJ4" s="12">
        <v>48.241110503800002</v>
      </c>
      <c r="AK4" s="12">
        <v>277.08712373200001</v>
      </c>
      <c r="AL4" s="14"/>
    </row>
    <row r="5" spans="1:100" ht="14.25">
      <c r="A5" s="5" t="s">
        <v>38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100" ht="14.25">
      <c r="A6" s="5" t="s">
        <v>39</v>
      </c>
      <c r="B6" s="4">
        <v>137.82070589010002</v>
      </c>
      <c r="C6" s="4">
        <v>29.073328628500001</v>
      </c>
      <c r="D6" s="4">
        <v>24.401551328000004</v>
      </c>
      <c r="E6" s="4">
        <v>13.5889367876</v>
      </c>
      <c r="F6" s="4">
        <v>4.0499313563000001</v>
      </c>
      <c r="G6" s="4">
        <v>12.162217580900002</v>
      </c>
      <c r="H6" s="4">
        <v>2.9553227443000001</v>
      </c>
      <c r="I6" s="4">
        <v>3.7812845643999999</v>
      </c>
      <c r="J6" s="4">
        <v>267.92756487639997</v>
      </c>
      <c r="K6" s="4">
        <v>289.6637245599</v>
      </c>
      <c r="L6" s="4">
        <v>179.43118330899998</v>
      </c>
      <c r="M6" s="4">
        <v>44.857387903900005</v>
      </c>
      <c r="N6" s="4">
        <v>47.288747136399991</v>
      </c>
      <c r="O6" s="4">
        <v>19.220864312100002</v>
      </c>
      <c r="P6" s="4">
        <v>81.985363252700012</v>
      </c>
      <c r="Q6" s="4">
        <v>53.154731538299998</v>
      </c>
      <c r="R6" s="4">
        <v>27.437309083100001</v>
      </c>
      <c r="S6" s="4">
        <v>18.872853142299999</v>
      </c>
      <c r="T6" s="4">
        <v>244.62082277510001</v>
      </c>
      <c r="U6" s="4">
        <v>9.4200014587999998</v>
      </c>
      <c r="V6" s="4">
        <v>1.5265583398</v>
      </c>
      <c r="W6" s="4">
        <v>32.128204933900001</v>
      </c>
      <c r="X6" s="4">
        <v>47.387710049100001</v>
      </c>
      <c r="Y6" s="4">
        <v>4.7137751029999997</v>
      </c>
      <c r="Z6" s="4">
        <v>6.3714034277999998</v>
      </c>
      <c r="AA6" s="4">
        <v>1.5352373000000001E-2</v>
      </c>
      <c r="AB6" s="4">
        <v>13.8841308123</v>
      </c>
      <c r="AC6" s="4">
        <v>1.6066246513</v>
      </c>
      <c r="AD6" s="4">
        <v>0.10210402619999999</v>
      </c>
      <c r="AE6" s="4">
        <v>0.90975559319999988</v>
      </c>
      <c r="AF6" s="4">
        <v>3.7591494556999998</v>
      </c>
      <c r="AG6" s="4">
        <v>21.609536196999997</v>
      </c>
      <c r="AH6" s="4">
        <v>73.675410917700006</v>
      </c>
      <c r="AI6" s="4">
        <v>39.188827995899999</v>
      </c>
      <c r="AJ6" s="4">
        <v>42.307951988399999</v>
      </c>
      <c r="AK6" s="4">
        <v>203.2782376536</v>
      </c>
    </row>
    <row r="7" spans="1:100" ht="14.25">
      <c r="A7" s="6" t="s">
        <v>40</v>
      </c>
      <c r="B7" s="4">
        <v>100.69024802959999</v>
      </c>
      <c r="C7" s="4">
        <v>24.632031677800001</v>
      </c>
      <c r="D7" s="4">
        <v>23.5664638734</v>
      </c>
      <c r="E7" s="4">
        <v>11.807502825699999</v>
      </c>
      <c r="F7" s="4">
        <v>3.9040352007000001</v>
      </c>
      <c r="G7" s="4">
        <v>11.345285197199997</v>
      </c>
      <c r="H7" s="4">
        <v>2.6456661966999997</v>
      </c>
      <c r="I7" s="4">
        <v>3.5115348964999997</v>
      </c>
      <c r="J7" s="4">
        <v>205.98147862209998</v>
      </c>
      <c r="K7" s="4">
        <v>279.8261410499</v>
      </c>
      <c r="L7" s="4">
        <v>174.63381771800002</v>
      </c>
      <c r="M7" s="4">
        <v>44.301178645200004</v>
      </c>
      <c r="N7" s="4">
        <v>46.115273445599996</v>
      </c>
      <c r="O7" s="4">
        <v>18.2869778763</v>
      </c>
      <c r="P7" s="4">
        <v>77.555629680099997</v>
      </c>
      <c r="Q7" s="4">
        <v>51.930103504199998</v>
      </c>
      <c r="R7" s="4">
        <v>25.078205221199998</v>
      </c>
      <c r="S7" s="4">
        <v>18.2553477017</v>
      </c>
      <c r="T7" s="4">
        <v>227.13875370829999</v>
      </c>
      <c r="U7" s="4">
        <v>9.0890617121999995</v>
      </c>
      <c r="V7" s="4">
        <v>1.3550344696000001</v>
      </c>
      <c r="W7" s="4">
        <v>29.974600342600002</v>
      </c>
      <c r="X7" s="4">
        <v>41.197525050199999</v>
      </c>
      <c r="Y7" s="4">
        <v>4.6646920006999997</v>
      </c>
      <c r="Z7" s="4">
        <v>6.1154201190999995</v>
      </c>
      <c r="AA7" s="4">
        <v>1.2435989299999999E-2</v>
      </c>
      <c r="AB7" s="4">
        <v>12.508025236199998</v>
      </c>
      <c r="AC7" s="4">
        <v>1.4735882502000002</v>
      </c>
      <c r="AD7" s="4">
        <v>9.5686258900000001E-2</v>
      </c>
      <c r="AE7" s="4">
        <v>0.88925159400000009</v>
      </c>
      <c r="AF7" s="4">
        <v>3.5548302779000003</v>
      </c>
      <c r="AG7" s="4">
        <v>19.105581582700001</v>
      </c>
      <c r="AH7" s="4">
        <v>70.945000103300004</v>
      </c>
      <c r="AI7" s="4">
        <v>36.391877970300001</v>
      </c>
      <c r="AJ7" s="4">
        <v>38.7335844021</v>
      </c>
      <c r="AK7" s="4">
        <v>176.45998292759998</v>
      </c>
    </row>
    <row r="8" spans="1:100" ht="14.25">
      <c r="A8" s="6" t="s">
        <v>41</v>
      </c>
      <c r="B8" s="4">
        <v>32.475871080499999</v>
      </c>
      <c r="C8" s="4">
        <v>3.9687524966000001</v>
      </c>
      <c r="D8" s="4">
        <v>0.51993308790000003</v>
      </c>
      <c r="E8" s="4">
        <v>1.7127299236000002</v>
      </c>
      <c r="F8" s="4">
        <v>0.10781619570000001</v>
      </c>
      <c r="G8" s="4">
        <v>0.54903570090000009</v>
      </c>
      <c r="H8" s="4">
        <v>0.14402533889999999</v>
      </c>
      <c r="I8" s="4">
        <v>0.12924855390000001</v>
      </c>
      <c r="J8" s="4">
        <v>49.159145177500001</v>
      </c>
      <c r="K8" s="4">
        <v>7.8450794209000003</v>
      </c>
      <c r="L8" s="4">
        <v>3.3467643140000005</v>
      </c>
      <c r="M8" s="4">
        <v>0.38460057439999995</v>
      </c>
      <c r="N8" s="4">
        <v>0.65175582760000017</v>
      </c>
      <c r="O8" s="4">
        <v>0.63775955229999992</v>
      </c>
      <c r="P8" s="4">
        <v>2.0581296888999998</v>
      </c>
      <c r="Q8" s="4">
        <v>0.58592425560000005</v>
      </c>
      <c r="R8" s="4">
        <v>1.9160114897</v>
      </c>
      <c r="S8" s="4">
        <v>0.32332165489999998</v>
      </c>
      <c r="T8" s="4">
        <v>13.788046293899999</v>
      </c>
      <c r="U8" s="4">
        <v>0.2055957816</v>
      </c>
      <c r="V8" s="4">
        <v>0.14607078439999999</v>
      </c>
      <c r="W8" s="4">
        <v>1.9688513918999999</v>
      </c>
      <c r="X8" s="4">
        <v>5.8489291975999995</v>
      </c>
      <c r="Y8" s="4">
        <v>1.3834744899999999E-2</v>
      </c>
      <c r="Z8" s="4">
        <v>0.16819075760000002</v>
      </c>
      <c r="AA8" s="4">
        <v>1.1091199999999999E-3</v>
      </c>
      <c r="AB8" s="4">
        <v>1.0057223881999999</v>
      </c>
      <c r="AC8" s="4">
        <v>6.2489473499999997E-2</v>
      </c>
      <c r="AD8" s="4">
        <v>1.8875957E-3</v>
      </c>
      <c r="AE8" s="4">
        <v>1.0772240800000001E-2</v>
      </c>
      <c r="AF8" s="4">
        <v>0.17314068429999999</v>
      </c>
      <c r="AG8" s="4">
        <v>2.2038297978000001</v>
      </c>
      <c r="AH8" s="4">
        <v>2.4684614469000001</v>
      </c>
      <c r="AI8" s="4">
        <v>2.4099690934</v>
      </c>
      <c r="AJ8" s="4">
        <v>3.0924773337999998</v>
      </c>
      <c r="AK8" s="4">
        <v>23.364042178600002</v>
      </c>
    </row>
    <row r="9" spans="1:100" ht="14.25">
      <c r="A9" s="6" t="s">
        <v>42</v>
      </c>
      <c r="B9" s="4">
        <v>4.6545867799999998</v>
      </c>
      <c r="C9" s="4">
        <v>0.47254445409999996</v>
      </c>
      <c r="D9" s="4">
        <v>0.31515436670000002</v>
      </c>
      <c r="E9" s="4">
        <v>6.8704038300000006E-2</v>
      </c>
      <c r="F9" s="4">
        <v>3.8079959900000002E-2</v>
      </c>
      <c r="G9" s="4">
        <v>0.26789668280000001</v>
      </c>
      <c r="H9" s="4">
        <v>0.1656312087</v>
      </c>
      <c r="I9" s="4">
        <v>0.14050111399999998</v>
      </c>
      <c r="J9" s="4">
        <v>12.7869410768</v>
      </c>
      <c r="K9" s="4">
        <v>1.9925040890999999</v>
      </c>
      <c r="L9" s="4">
        <v>1.4506012769999999</v>
      </c>
      <c r="M9" s="4">
        <v>0.17160868430000001</v>
      </c>
      <c r="N9" s="4">
        <v>0.52171786320000013</v>
      </c>
      <c r="O9" s="4">
        <v>0.29612688349999999</v>
      </c>
      <c r="P9" s="4">
        <v>2.3716038837000002</v>
      </c>
      <c r="Q9" s="4">
        <v>0.63870377849999993</v>
      </c>
      <c r="R9" s="4">
        <v>0.44309237219999997</v>
      </c>
      <c r="S9" s="4">
        <v>0.29418378569999998</v>
      </c>
      <c r="T9" s="4">
        <v>3.6940227728999995</v>
      </c>
      <c r="U9" s="4">
        <v>0.125343965</v>
      </c>
      <c r="V9" s="4">
        <v>2.5453085800000001E-2</v>
      </c>
      <c r="W9" s="4">
        <v>0.18475319939999998</v>
      </c>
      <c r="X9" s="4">
        <v>0.34125580129999994</v>
      </c>
      <c r="Y9" s="4">
        <v>3.5248357399999999E-2</v>
      </c>
      <c r="Z9" s="4">
        <v>8.7792551099999991E-2</v>
      </c>
      <c r="AA9" s="4">
        <v>1.8072636999999999E-3</v>
      </c>
      <c r="AB9" s="4">
        <v>0.37038318789999997</v>
      </c>
      <c r="AC9" s="4">
        <v>7.0546927600000003E-2</v>
      </c>
      <c r="AD9" s="4">
        <v>4.5301716000000006E-3</v>
      </c>
      <c r="AE9" s="4">
        <v>9.7317584000000002E-3</v>
      </c>
      <c r="AF9" s="4">
        <v>3.1178493499999998E-2</v>
      </c>
      <c r="AG9" s="4">
        <v>0.3001248165</v>
      </c>
      <c r="AH9" s="4">
        <v>0.26194936749999997</v>
      </c>
      <c r="AI9" s="4">
        <v>0.38698093219999996</v>
      </c>
      <c r="AJ9" s="4">
        <v>0.4818902525</v>
      </c>
      <c r="AK9" s="4">
        <v>3.4542125474000001</v>
      </c>
    </row>
    <row r="10" spans="1:100" ht="14.25">
      <c r="A10" s="5" t="s">
        <v>43</v>
      </c>
      <c r="B10" s="4">
        <v>306.0152646331</v>
      </c>
      <c r="C10" s="4">
        <v>13.313242344200001</v>
      </c>
      <c r="D10" s="4">
        <v>0.93585250879999993</v>
      </c>
      <c r="E10" s="4">
        <v>0.6430693555</v>
      </c>
      <c r="F10" s="4">
        <v>0.69275709780000005</v>
      </c>
      <c r="G10" s="4">
        <v>0.24053950990000003</v>
      </c>
      <c r="H10" s="4">
        <v>0.93450584819999993</v>
      </c>
      <c r="I10" s="4">
        <v>0.41208803049999998</v>
      </c>
      <c r="J10" s="4">
        <v>527.06602329279997</v>
      </c>
      <c r="K10" s="4">
        <v>32.143549848600003</v>
      </c>
      <c r="L10" s="4">
        <v>10.641399713699998</v>
      </c>
      <c r="M10" s="4">
        <v>2.1260275386999998</v>
      </c>
      <c r="N10" s="4">
        <v>15.629747825299999</v>
      </c>
      <c r="O10" s="4">
        <v>2.5970972480000003</v>
      </c>
      <c r="P10" s="4">
        <v>10.571566084800001</v>
      </c>
      <c r="Q10" s="4">
        <v>4.0583662294999998</v>
      </c>
      <c r="R10" s="4">
        <v>6.4975898904999996</v>
      </c>
      <c r="S10" s="4">
        <v>6.0945412215999992</v>
      </c>
      <c r="T10" s="4">
        <v>46.730516591399997</v>
      </c>
      <c r="U10" s="4">
        <v>5.1224821109000001</v>
      </c>
      <c r="V10" s="4">
        <v>0.42311647530000002</v>
      </c>
      <c r="W10" s="4">
        <v>9.1989908427999989</v>
      </c>
      <c r="X10" s="4">
        <v>6.6965036870000008</v>
      </c>
      <c r="Y10" s="4">
        <v>1.3981999396</v>
      </c>
      <c r="Z10" s="4">
        <v>3.1331151954000003</v>
      </c>
      <c r="AA10" s="4">
        <v>0</v>
      </c>
      <c r="AB10" s="4">
        <v>3.8623380536000003</v>
      </c>
      <c r="AC10" s="4">
        <v>0.92212293620000008</v>
      </c>
      <c r="AD10" s="4">
        <v>0.17793569850000002</v>
      </c>
      <c r="AE10" s="4">
        <v>0.12723625599999999</v>
      </c>
      <c r="AF10" s="4">
        <v>0.44723056350000001</v>
      </c>
      <c r="AG10" s="4">
        <v>0.53153901209999999</v>
      </c>
      <c r="AH10" s="4">
        <v>3.2072626400000002</v>
      </c>
      <c r="AI10" s="4">
        <v>3.2505083601</v>
      </c>
      <c r="AJ10" s="4">
        <v>5.7909716023</v>
      </c>
      <c r="AK10" s="4">
        <v>72.575805728299997</v>
      </c>
    </row>
    <row r="11" spans="1:100" ht="14.25">
      <c r="A11" s="5" t="s">
        <v>44</v>
      </c>
      <c r="B11" s="4">
        <v>45.754734642700008</v>
      </c>
      <c r="C11" s="4">
        <v>12.6081186532</v>
      </c>
      <c r="D11" s="4">
        <v>0.8645673894</v>
      </c>
      <c r="E11" s="4">
        <v>0.30556066260000003</v>
      </c>
      <c r="F11" s="4">
        <v>0.64876055729999993</v>
      </c>
      <c r="G11" s="4">
        <v>0.20739889650000007</v>
      </c>
      <c r="H11" s="4">
        <v>0.51687077689999994</v>
      </c>
      <c r="I11" s="4">
        <v>0.37722200219999996</v>
      </c>
      <c r="J11" s="4">
        <v>112.2419529201</v>
      </c>
      <c r="K11" s="4">
        <v>21.983576257500001</v>
      </c>
      <c r="L11" s="4">
        <v>6.8555070751000002</v>
      </c>
      <c r="M11" s="4">
        <v>1.3072363537</v>
      </c>
      <c r="N11" s="4">
        <v>1.1198888694999998</v>
      </c>
      <c r="O11" s="4">
        <v>2.0539332828000001</v>
      </c>
      <c r="P11" s="4">
        <v>6.3344181562000008</v>
      </c>
      <c r="Q11" s="4">
        <v>0.79293971680000008</v>
      </c>
      <c r="R11" s="4">
        <v>4.6181640563999995</v>
      </c>
      <c r="S11" s="4">
        <v>2.3257035546</v>
      </c>
      <c r="T11" s="4">
        <v>26.890723143800003</v>
      </c>
      <c r="U11" s="4">
        <v>0.1077315756</v>
      </c>
      <c r="V11" s="4">
        <v>9.4327119299999998E-2</v>
      </c>
      <c r="W11" s="4">
        <v>3.7243451852999998</v>
      </c>
      <c r="X11" s="4">
        <v>3.4210448910000002</v>
      </c>
      <c r="Y11" s="4">
        <v>9.4765571500000007E-2</v>
      </c>
      <c r="Z11" s="4">
        <v>1.0041859334000001</v>
      </c>
      <c r="AA11" s="4">
        <v>0</v>
      </c>
      <c r="AB11" s="4">
        <v>2.2509118613999997</v>
      </c>
      <c r="AC11" s="4">
        <v>2.36844002E-2</v>
      </c>
      <c r="AD11" s="4">
        <v>0.17793569850000002</v>
      </c>
      <c r="AE11" s="4">
        <v>4.3878072499999997E-2</v>
      </c>
      <c r="AF11" s="4">
        <v>0.30805589350000001</v>
      </c>
      <c r="AG11" s="4">
        <v>0.4367757162</v>
      </c>
      <c r="AH11" s="4">
        <v>0.97575917779999999</v>
      </c>
      <c r="AI11" s="4">
        <v>2.7615765625000002</v>
      </c>
      <c r="AJ11" s="4">
        <v>3.8519111783999995</v>
      </c>
      <c r="AK11" s="4">
        <v>17.869909443699999</v>
      </c>
    </row>
    <row r="12" spans="1:100" ht="14.25">
      <c r="A12" s="5" t="s">
        <v>45</v>
      </c>
      <c r="B12" s="4">
        <v>250.03653043509999</v>
      </c>
      <c r="C12" s="4">
        <v>9.3910178599999991E-2</v>
      </c>
      <c r="D12" s="4">
        <v>4.4999999999999998E-2</v>
      </c>
      <c r="E12" s="4">
        <v>5.6228742900000003E-2</v>
      </c>
      <c r="F12" s="4">
        <v>2.934651E-4</v>
      </c>
      <c r="G12" s="4">
        <v>4.5979576999999952E-3</v>
      </c>
      <c r="H12" s="4">
        <v>0</v>
      </c>
      <c r="I12" s="4">
        <v>1.417012E-4</v>
      </c>
      <c r="J12" s="4">
        <v>412.0073209976</v>
      </c>
      <c r="K12" s="4">
        <v>3.4103498393999998</v>
      </c>
      <c r="L12" s="4">
        <v>0.73263108840000013</v>
      </c>
      <c r="M12" s="4">
        <v>0.18777064649999997</v>
      </c>
      <c r="N12" s="4">
        <v>12.481505748100002</v>
      </c>
      <c r="O12" s="4">
        <v>5.76197455E-2</v>
      </c>
      <c r="P12" s="4">
        <v>0.17700363959999979</v>
      </c>
      <c r="Q12" s="4">
        <v>4.7039717199999997E-2</v>
      </c>
      <c r="R12" s="4">
        <v>1.0681279854999999</v>
      </c>
      <c r="S12" s="4">
        <v>1.7270446799999999E-2</v>
      </c>
      <c r="T12" s="4">
        <v>1.6051845952999972</v>
      </c>
      <c r="U12" s="4">
        <v>4.1079903900000003</v>
      </c>
      <c r="V12" s="4">
        <v>7.66177E-3</v>
      </c>
      <c r="W12" s="4">
        <v>0.186382506</v>
      </c>
      <c r="X12" s="4">
        <v>1.02622584E-2</v>
      </c>
      <c r="Y12" s="4">
        <v>0</v>
      </c>
      <c r="Z12" s="4">
        <v>1.1549558799999999</v>
      </c>
      <c r="AA12" s="4">
        <v>0</v>
      </c>
      <c r="AB12" s="4">
        <v>1.5143271843000001</v>
      </c>
      <c r="AC12" s="4">
        <v>0</v>
      </c>
      <c r="AD12" s="4">
        <v>0</v>
      </c>
      <c r="AE12" s="4">
        <v>0</v>
      </c>
      <c r="AF12" s="4">
        <v>0</v>
      </c>
      <c r="AG12" s="4">
        <v>5.9799999999999999E-2</v>
      </c>
      <c r="AH12" s="4">
        <v>1.2780228021</v>
      </c>
      <c r="AI12" s="4">
        <v>1.60985287E-2</v>
      </c>
      <c r="AJ12" s="4">
        <v>1.6028185877000001</v>
      </c>
      <c r="AK12" s="4">
        <v>44.6791075187</v>
      </c>
    </row>
    <row r="13" spans="1:100" ht="14.25">
      <c r="A13" s="5" t="s">
        <v>46</v>
      </c>
      <c r="B13" s="4">
        <v>10.2224432774</v>
      </c>
      <c r="C13" s="4">
        <v>0.61121351239999999</v>
      </c>
      <c r="D13" s="4">
        <v>2.06170686E-2</v>
      </c>
      <c r="E13" s="4">
        <v>0.28127995</v>
      </c>
      <c r="F13" s="4">
        <v>4.3083825300000003E-2</v>
      </c>
      <c r="G13" s="4">
        <v>2.8542655700000003E-2</v>
      </c>
      <c r="H13" s="4">
        <v>0.41763507130000005</v>
      </c>
      <c r="I13" s="4">
        <v>2.19920371E-2</v>
      </c>
      <c r="J13" s="4">
        <v>2.8167493751000001</v>
      </c>
      <c r="K13" s="4">
        <v>6.7493903104999999</v>
      </c>
      <c r="L13" s="4">
        <v>3.0532615501999998</v>
      </c>
      <c r="M13" s="4">
        <v>0.63102053850000006</v>
      </c>
      <c r="N13" s="4">
        <v>2.0283532076999999</v>
      </c>
      <c r="O13" s="4">
        <v>0.4855442197</v>
      </c>
      <c r="P13" s="4">
        <v>4.0530592255000002</v>
      </c>
      <c r="Q13" s="4">
        <v>3.1467560273000004</v>
      </c>
      <c r="R13" s="4">
        <v>0.81129784859999998</v>
      </c>
      <c r="S13" s="4">
        <v>3.7492999999999999</v>
      </c>
      <c r="T13" s="4">
        <v>18.232629088499998</v>
      </c>
      <c r="U13" s="4">
        <v>0.90415630189999996</v>
      </c>
      <c r="V13" s="4">
        <v>0.32112758600000002</v>
      </c>
      <c r="W13" s="4">
        <v>5.2882349814999996</v>
      </c>
      <c r="X13" s="4">
        <v>3.2637783968999998</v>
      </c>
      <c r="Y13" s="4">
        <v>1.3034343681</v>
      </c>
      <c r="Z13" s="4">
        <v>0.9668883184999999</v>
      </c>
      <c r="AA13" s="4">
        <v>0</v>
      </c>
      <c r="AB13" s="4">
        <v>9.7099007899999992E-2</v>
      </c>
      <c r="AC13" s="4">
        <v>0.8984385359999999</v>
      </c>
      <c r="AD13" s="4">
        <v>0</v>
      </c>
      <c r="AE13" s="4">
        <v>8.3358183500000002E-2</v>
      </c>
      <c r="AF13" s="4">
        <v>0.13917467</v>
      </c>
      <c r="AG13" s="4">
        <v>3.4963295899999997E-2</v>
      </c>
      <c r="AH13" s="4">
        <v>0.95347966010000007</v>
      </c>
      <c r="AI13" s="4">
        <v>0.47283326889999999</v>
      </c>
      <c r="AJ13" s="4">
        <v>0.33624183619999998</v>
      </c>
      <c r="AK13" s="4">
        <v>10.025783245700001</v>
      </c>
    </row>
    <row r="14" spans="1:100" ht="14.25">
      <c r="A14" s="2" t="s">
        <v>47</v>
      </c>
      <c r="B14" s="12">
        <v>591.00024695339994</v>
      </c>
      <c r="C14" s="12">
        <v>54.875373353999997</v>
      </c>
      <c r="D14" s="12">
        <v>25.8112486389</v>
      </c>
      <c r="E14" s="12">
        <v>19.2728156521</v>
      </c>
      <c r="F14" s="12">
        <v>11.2519149118</v>
      </c>
      <c r="G14" s="12">
        <v>20.375056875999995</v>
      </c>
      <c r="H14" s="12">
        <v>19.054186383699999</v>
      </c>
      <c r="I14" s="12">
        <v>6.5657911577999997</v>
      </c>
      <c r="J14" s="12">
        <v>842.55776638759994</v>
      </c>
      <c r="K14" s="12">
        <v>238.50739812470002</v>
      </c>
      <c r="L14" s="12">
        <v>107.59412104450001</v>
      </c>
      <c r="M14" s="12">
        <v>47.900722122099999</v>
      </c>
      <c r="N14" s="12">
        <v>36.679068317499997</v>
      </c>
      <c r="O14" s="12">
        <v>13.921026856300001</v>
      </c>
      <c r="P14" s="12">
        <v>84.485934637300005</v>
      </c>
      <c r="Q14" s="12">
        <v>30.335873538600001</v>
      </c>
      <c r="R14" s="12">
        <v>31.059963332900001</v>
      </c>
      <c r="S14" s="12">
        <v>17.865807323199999</v>
      </c>
      <c r="T14" s="12">
        <v>232.471883875</v>
      </c>
      <c r="U14" s="12">
        <v>23.942659363699999</v>
      </c>
      <c r="V14" s="12">
        <v>14.614153961300001</v>
      </c>
      <c r="W14" s="12">
        <v>57.753055071999995</v>
      </c>
      <c r="X14" s="12">
        <v>47.382003520299996</v>
      </c>
      <c r="Y14" s="12">
        <v>2.0905363184999999</v>
      </c>
      <c r="Z14" s="12">
        <v>4.2282199697000005</v>
      </c>
      <c r="AA14" s="12">
        <v>0.26095416249999998</v>
      </c>
      <c r="AB14" s="12">
        <v>20.6255935077</v>
      </c>
      <c r="AC14" s="12">
        <v>4.1297540870999994</v>
      </c>
      <c r="AD14" s="12">
        <v>0.1673155667</v>
      </c>
      <c r="AE14" s="12">
        <v>0.71860829700000006</v>
      </c>
      <c r="AF14" s="12">
        <v>5.4257373436999998</v>
      </c>
      <c r="AG14" s="12">
        <v>22.979806300100002</v>
      </c>
      <c r="AH14" s="12">
        <v>44.509850342500002</v>
      </c>
      <c r="AI14" s="12">
        <v>49.8538576742</v>
      </c>
      <c r="AJ14" s="12">
        <v>32.584650947</v>
      </c>
      <c r="AK14" s="12">
        <v>276.32715197179999</v>
      </c>
      <c r="AL14" s="14"/>
    </row>
    <row r="15" spans="1:100" ht="14.25">
      <c r="A15" s="5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100" ht="14.25">
      <c r="A16" s="5" t="s">
        <v>39</v>
      </c>
      <c r="B16" s="4">
        <v>295.34278857129999</v>
      </c>
      <c r="C16" s="4">
        <v>44.819476765699996</v>
      </c>
      <c r="D16" s="4">
        <v>23.266434929599999</v>
      </c>
      <c r="E16" s="4">
        <v>15.644700908699999</v>
      </c>
      <c r="F16" s="4">
        <v>8.5245765976999994</v>
      </c>
      <c r="G16" s="4">
        <v>18.344058926299997</v>
      </c>
      <c r="H16" s="4">
        <v>18.061117121400002</v>
      </c>
      <c r="I16" s="4">
        <v>6.1265861477999994</v>
      </c>
      <c r="J16" s="4">
        <v>403.75043947720002</v>
      </c>
      <c r="K16" s="4">
        <v>208.0840126212</v>
      </c>
      <c r="L16" s="4">
        <v>85.896420750900006</v>
      </c>
      <c r="M16" s="4">
        <v>45.514246219799993</v>
      </c>
      <c r="N16" s="4">
        <v>24.288672332300006</v>
      </c>
      <c r="O16" s="4">
        <v>12.611683063599999</v>
      </c>
      <c r="P16" s="4">
        <v>68.481442495599993</v>
      </c>
      <c r="Q16" s="4">
        <v>28.8032472869</v>
      </c>
      <c r="R16" s="4">
        <v>23.741409415300001</v>
      </c>
      <c r="S16" s="4">
        <v>15.9022358705</v>
      </c>
      <c r="T16" s="4">
        <v>180.9863193354</v>
      </c>
      <c r="U16" s="4">
        <v>16.183361960999999</v>
      </c>
      <c r="V16" s="4">
        <v>4.3433947843</v>
      </c>
      <c r="W16" s="4">
        <v>52.3165103591</v>
      </c>
      <c r="X16" s="4">
        <v>38.631085714800001</v>
      </c>
      <c r="Y16" s="4">
        <v>1.0990921628000001</v>
      </c>
      <c r="Z16" s="4">
        <v>4.0637056129999998</v>
      </c>
      <c r="AA16" s="4">
        <v>0.251403394</v>
      </c>
      <c r="AB16" s="4">
        <v>18.292259917300001</v>
      </c>
      <c r="AC16" s="4">
        <v>3.1829121194000001</v>
      </c>
      <c r="AD16" s="4">
        <v>6.3098329999999994E-2</v>
      </c>
      <c r="AE16" s="4">
        <v>0.46514244469999999</v>
      </c>
      <c r="AF16" s="4">
        <v>4.8613699649999997</v>
      </c>
      <c r="AG16" s="4">
        <v>22.239738515900001</v>
      </c>
      <c r="AH16" s="4">
        <v>38.090385298600005</v>
      </c>
      <c r="AI16" s="4">
        <v>44.993156342900001</v>
      </c>
      <c r="AJ16" s="4">
        <v>30.9820854966</v>
      </c>
      <c r="AK16" s="4">
        <v>170.7375642826</v>
      </c>
    </row>
    <row r="17" spans="1:38" ht="14.25">
      <c r="A17" s="6" t="s">
        <v>40</v>
      </c>
      <c r="B17" s="4">
        <v>235.6081357203</v>
      </c>
      <c r="C17" s="4">
        <v>35.583809839000004</v>
      </c>
      <c r="D17" s="4">
        <v>20.4187669698</v>
      </c>
      <c r="E17" s="4">
        <v>14.847911102899999</v>
      </c>
      <c r="F17" s="4">
        <v>7.5275575095000002</v>
      </c>
      <c r="G17" s="4">
        <v>14.125774955500003</v>
      </c>
      <c r="H17" s="4">
        <v>9.4410724788000007</v>
      </c>
      <c r="I17" s="4">
        <v>5.2815306346000002</v>
      </c>
      <c r="J17" s="4">
        <v>302.08034780040003</v>
      </c>
      <c r="K17" s="4">
        <v>171.81895033290002</v>
      </c>
      <c r="L17" s="4">
        <v>51.090269075900004</v>
      </c>
      <c r="M17" s="4">
        <v>42.453449866999996</v>
      </c>
      <c r="N17" s="4">
        <v>20.349984603799999</v>
      </c>
      <c r="O17" s="4">
        <v>9.4718507047999996</v>
      </c>
      <c r="P17" s="4">
        <v>62.763757354400006</v>
      </c>
      <c r="Q17" s="4">
        <v>26.487422996500001</v>
      </c>
      <c r="R17" s="4">
        <v>17.840879923900001</v>
      </c>
      <c r="S17" s="4">
        <v>14.244284238299999</v>
      </c>
      <c r="T17" s="4">
        <v>131.94446938019999</v>
      </c>
      <c r="U17" s="4">
        <v>14.483210576900001</v>
      </c>
      <c r="V17" s="4">
        <v>3.5959807781999999</v>
      </c>
      <c r="W17" s="4">
        <v>45.964710923399998</v>
      </c>
      <c r="X17" s="4">
        <v>22.717642435599998</v>
      </c>
      <c r="Y17" s="4">
        <v>0.75924891019999996</v>
      </c>
      <c r="Z17" s="4">
        <v>3.1592256935000003</v>
      </c>
      <c r="AA17" s="4">
        <v>0.2261914746</v>
      </c>
      <c r="AB17" s="4">
        <v>16.282880509400002</v>
      </c>
      <c r="AC17" s="4">
        <v>2.8868758342</v>
      </c>
      <c r="AD17" s="4">
        <v>1.23023734E-2</v>
      </c>
      <c r="AE17" s="4">
        <v>0.3768760961</v>
      </c>
      <c r="AF17" s="4">
        <v>4.3439037108000003</v>
      </c>
      <c r="AG17" s="4">
        <v>19.064716869800002</v>
      </c>
      <c r="AH17" s="4">
        <v>34.405719387800005</v>
      </c>
      <c r="AI17" s="4">
        <v>40.444908517100004</v>
      </c>
      <c r="AJ17" s="4">
        <v>27.8436516467</v>
      </c>
      <c r="AK17" s="4">
        <v>135.75496363319999</v>
      </c>
    </row>
    <row r="18" spans="1:38" ht="14.25">
      <c r="A18" s="6" t="s">
        <v>41</v>
      </c>
      <c r="B18" s="4">
        <v>48.128833811999996</v>
      </c>
      <c r="C18" s="4">
        <v>4.4204188302</v>
      </c>
      <c r="D18" s="4">
        <v>1.4242813121</v>
      </c>
      <c r="E18" s="4">
        <v>0.58618208059999999</v>
      </c>
      <c r="F18" s="4">
        <v>0.58392823039999997</v>
      </c>
      <c r="G18" s="4">
        <v>3.5047679716999998</v>
      </c>
      <c r="H18" s="4">
        <v>1.5918490784000001</v>
      </c>
      <c r="I18" s="4">
        <v>0.76926762439999996</v>
      </c>
      <c r="J18" s="4">
        <v>61.638313768300002</v>
      </c>
      <c r="K18" s="4">
        <v>13.443974585199999</v>
      </c>
      <c r="L18" s="4">
        <v>19.950307201200005</v>
      </c>
      <c r="M18" s="4">
        <v>1.2380079262999999</v>
      </c>
      <c r="N18" s="4">
        <v>1.1982351692999997</v>
      </c>
      <c r="O18" s="4">
        <v>0.84356811459999992</v>
      </c>
      <c r="P18" s="4">
        <v>3.2733763626999997</v>
      </c>
      <c r="Q18" s="4">
        <v>1.5250930706999999</v>
      </c>
      <c r="R18" s="4">
        <v>4.2697970802</v>
      </c>
      <c r="S18" s="4">
        <v>1.0798428139</v>
      </c>
      <c r="T18" s="4">
        <v>24.6917700883</v>
      </c>
      <c r="U18" s="4">
        <v>0.61407704169999999</v>
      </c>
      <c r="V18" s="4">
        <v>0.62733559429999997</v>
      </c>
      <c r="W18" s="4">
        <v>2.7007530469000001</v>
      </c>
      <c r="X18" s="4">
        <v>2.9539860388000001</v>
      </c>
      <c r="Y18" s="4">
        <v>0.2399700907</v>
      </c>
      <c r="Z18" s="4">
        <v>0.81704269739999991</v>
      </c>
      <c r="AA18" s="4">
        <v>4.7542478999999995E-3</v>
      </c>
      <c r="AB18" s="4">
        <v>1.2694490247000001</v>
      </c>
      <c r="AC18" s="4">
        <v>0.22040713649999999</v>
      </c>
      <c r="AD18" s="4">
        <v>3.3876650600000002E-2</v>
      </c>
      <c r="AE18" s="4">
        <v>8.2695093799999994E-2</v>
      </c>
      <c r="AF18" s="4">
        <v>0.36867201290000001</v>
      </c>
      <c r="AG18" s="4">
        <v>1.5486310803000001</v>
      </c>
      <c r="AH18" s="4">
        <v>2.1675375413999998</v>
      </c>
      <c r="AI18" s="4">
        <v>1.6571655965000001</v>
      </c>
      <c r="AJ18" s="4">
        <v>2.3803001428999999</v>
      </c>
      <c r="AK18" s="4">
        <v>24.176566015399999</v>
      </c>
    </row>
    <row r="19" spans="1:38" ht="14.25">
      <c r="A19" s="6" t="s">
        <v>42</v>
      </c>
      <c r="B19" s="4">
        <v>11.605819039000002</v>
      </c>
      <c r="C19" s="4">
        <v>4.8152480965000004</v>
      </c>
      <c r="D19" s="4">
        <v>1.4233866476999999</v>
      </c>
      <c r="E19" s="4">
        <v>0.21060772519999998</v>
      </c>
      <c r="F19" s="4">
        <v>0.41309085779999999</v>
      </c>
      <c r="G19" s="4">
        <v>0.71351599909999996</v>
      </c>
      <c r="H19" s="4">
        <v>7.0281955641999998</v>
      </c>
      <c r="I19" s="4">
        <v>7.5787888800000008E-2</v>
      </c>
      <c r="J19" s="4">
        <v>40.031777908499997</v>
      </c>
      <c r="K19" s="4">
        <v>22.821087703099998</v>
      </c>
      <c r="L19" s="4">
        <v>14.855844473800001</v>
      </c>
      <c r="M19" s="4">
        <v>1.8227884265000001</v>
      </c>
      <c r="N19" s="4">
        <v>2.7404525591999991</v>
      </c>
      <c r="O19" s="4">
        <v>2.2962642442000001</v>
      </c>
      <c r="P19" s="4">
        <v>2.4443087784999995</v>
      </c>
      <c r="Q19" s="4">
        <v>0.79073121970000004</v>
      </c>
      <c r="R19" s="4">
        <v>1.6307324112000001</v>
      </c>
      <c r="S19" s="4">
        <v>0.57810881829999994</v>
      </c>
      <c r="T19" s="4">
        <v>24.350079866900007</v>
      </c>
      <c r="U19" s="4">
        <v>1.0860743424000001</v>
      </c>
      <c r="V19" s="4">
        <v>0.12007841179999999</v>
      </c>
      <c r="W19" s="4">
        <v>3.6510463887999998</v>
      </c>
      <c r="X19" s="4">
        <v>12.959457240399999</v>
      </c>
      <c r="Y19" s="4">
        <v>9.9873161899999993E-2</v>
      </c>
      <c r="Z19" s="4">
        <v>8.7437222100000003E-2</v>
      </c>
      <c r="AA19" s="4">
        <v>2.04576715E-2</v>
      </c>
      <c r="AB19" s="4">
        <v>0.73993038320000004</v>
      </c>
      <c r="AC19" s="4">
        <v>7.5629148699999996E-2</v>
      </c>
      <c r="AD19" s="4">
        <v>1.6919306000000002E-2</v>
      </c>
      <c r="AE19" s="4">
        <v>5.5712547999999997E-3</v>
      </c>
      <c r="AF19" s="4">
        <v>0.14879424129999999</v>
      </c>
      <c r="AG19" s="4">
        <v>1.6263905658000002</v>
      </c>
      <c r="AH19" s="4">
        <v>1.5171283694</v>
      </c>
      <c r="AI19" s="4">
        <v>2.8910822293000003</v>
      </c>
      <c r="AJ19" s="4">
        <v>0.75813370700000005</v>
      </c>
      <c r="AK19" s="4">
        <v>10.806034634000001</v>
      </c>
    </row>
    <row r="20" spans="1:38" ht="14.25">
      <c r="A20" s="5" t="s">
        <v>43</v>
      </c>
      <c r="B20" s="4">
        <v>295.21230875790002</v>
      </c>
      <c r="C20" s="4">
        <v>9.9875832407000011</v>
      </c>
      <c r="D20" s="4">
        <v>2.4722453674000002</v>
      </c>
      <c r="E20" s="4">
        <v>3.5770392232999999</v>
      </c>
      <c r="F20" s="4">
        <v>2.6957090535000003</v>
      </c>
      <c r="G20" s="4">
        <v>1.9504078724</v>
      </c>
      <c r="H20" s="4">
        <v>0.9602687418000001</v>
      </c>
      <c r="I20" s="4">
        <v>0.3879170831</v>
      </c>
      <c r="J20" s="4">
        <v>438.41496087500002</v>
      </c>
      <c r="K20" s="4">
        <v>30.1688795956</v>
      </c>
      <c r="L20" s="4">
        <v>21.526207795000001</v>
      </c>
      <c r="M20" s="4">
        <v>2.3450804899</v>
      </c>
      <c r="N20" s="4">
        <v>12.326573538800002</v>
      </c>
      <c r="O20" s="4">
        <v>1.2762896881000001</v>
      </c>
      <c r="P20" s="4">
        <v>15.8685467669</v>
      </c>
      <c r="Q20" s="4">
        <v>1.4342053671999999</v>
      </c>
      <c r="R20" s="4">
        <v>7.2197467229999992</v>
      </c>
      <c r="S20" s="4">
        <v>1.8939992756999999</v>
      </c>
      <c r="T20" s="4">
        <v>51.108087763700006</v>
      </c>
      <c r="U20" s="4">
        <v>7.7199588152</v>
      </c>
      <c r="V20" s="4">
        <v>10.2537971676</v>
      </c>
      <c r="W20" s="4">
        <v>5.3835139672999999</v>
      </c>
      <c r="X20" s="4">
        <v>8.6125857432000004</v>
      </c>
      <c r="Y20" s="4">
        <v>0.96841959849999992</v>
      </c>
      <c r="Z20" s="4">
        <v>0.1205829517</v>
      </c>
      <c r="AA20" s="4">
        <v>9.3637700000000004E-3</v>
      </c>
      <c r="AB20" s="4">
        <v>2.2673939875000002</v>
      </c>
      <c r="AC20" s="4">
        <v>0.92966236999999996</v>
      </c>
      <c r="AD20" s="4">
        <v>0.1001879735</v>
      </c>
      <c r="AE20" s="4">
        <v>0.24514696820000001</v>
      </c>
      <c r="AF20" s="4">
        <v>0.53703682949999998</v>
      </c>
      <c r="AG20" s="4">
        <v>0.69357099950000001</v>
      </c>
      <c r="AH20" s="4">
        <v>6.3841895978999998</v>
      </c>
      <c r="AI20" s="4">
        <v>4.8281844383000001</v>
      </c>
      <c r="AJ20" s="4">
        <v>1.5420178596</v>
      </c>
      <c r="AK20" s="4">
        <v>105.32760917559999</v>
      </c>
    </row>
    <row r="21" spans="1:38" ht="14.25">
      <c r="A21" s="5" t="s">
        <v>44</v>
      </c>
      <c r="B21" s="4">
        <v>57.350916570600006</v>
      </c>
      <c r="C21" s="4">
        <v>8.2955049742</v>
      </c>
      <c r="D21" s="4">
        <v>1.3444636027000001</v>
      </c>
      <c r="E21" s="4">
        <v>0.25422426260000003</v>
      </c>
      <c r="F21" s="4">
        <v>2.5261479609999999</v>
      </c>
      <c r="G21" s="4">
        <v>0.78793240099999995</v>
      </c>
      <c r="H21" s="4">
        <v>0.4719891618</v>
      </c>
      <c r="I21" s="4">
        <v>0.31327783409999999</v>
      </c>
      <c r="J21" s="4">
        <v>115.62260264790001</v>
      </c>
      <c r="K21" s="4">
        <v>20.778611576599999</v>
      </c>
      <c r="L21" s="4">
        <v>19.029836707299999</v>
      </c>
      <c r="M21" s="4">
        <v>1.4159976140000001</v>
      </c>
      <c r="N21" s="4">
        <v>0.89353025599999969</v>
      </c>
      <c r="O21" s="4">
        <v>0.9073809637000001</v>
      </c>
      <c r="P21" s="4">
        <v>11.654713803200002</v>
      </c>
      <c r="Q21" s="4">
        <v>1.0781873826000001</v>
      </c>
      <c r="R21" s="4">
        <v>3.9149914349000001</v>
      </c>
      <c r="S21" s="4">
        <v>1.1132625809000001</v>
      </c>
      <c r="T21" s="4">
        <v>39.236356522900003</v>
      </c>
      <c r="U21" s="4">
        <v>2.3917848158000004</v>
      </c>
      <c r="V21" s="4">
        <v>10.253772577599999</v>
      </c>
      <c r="W21" s="4">
        <v>3.2552113237000002</v>
      </c>
      <c r="X21" s="4">
        <v>4.5324792832999998</v>
      </c>
      <c r="Y21" s="4">
        <v>0.1079975125</v>
      </c>
      <c r="Z21" s="4">
        <v>3.8640716499999998E-2</v>
      </c>
      <c r="AA21" s="4">
        <v>9.3637700000000004E-3</v>
      </c>
      <c r="AB21" s="4">
        <v>1.8316212319999998</v>
      </c>
      <c r="AC21" s="4">
        <v>0.78500000000000003</v>
      </c>
      <c r="AD21" s="4">
        <v>0.1</v>
      </c>
      <c r="AE21" s="4">
        <v>0.22153585819999999</v>
      </c>
      <c r="AF21" s="4">
        <v>8.8971789499999995E-2</v>
      </c>
      <c r="AG21" s="4">
        <v>0.45631146280000001</v>
      </c>
      <c r="AH21" s="4">
        <v>5.1728812318999999</v>
      </c>
      <c r="AI21" s="4">
        <v>3.8214376536000003</v>
      </c>
      <c r="AJ21" s="4">
        <v>1.0898656162</v>
      </c>
      <c r="AK21" s="4">
        <v>33.860785219200004</v>
      </c>
    </row>
    <row r="22" spans="1:38" ht="14.25">
      <c r="A22" s="5" t="s">
        <v>45</v>
      </c>
      <c r="B22" s="4">
        <v>222.87462116810002</v>
      </c>
      <c r="C22" s="4">
        <v>0.18285179739999999</v>
      </c>
      <c r="D22" s="4">
        <v>0</v>
      </c>
      <c r="E22" s="4">
        <v>4.3314960700000002E-2</v>
      </c>
      <c r="F22" s="4">
        <v>5.81825615E-2</v>
      </c>
      <c r="G22" s="4">
        <v>0</v>
      </c>
      <c r="H22" s="4">
        <v>0</v>
      </c>
      <c r="I22" s="4">
        <v>1.7919555E-3</v>
      </c>
      <c r="J22" s="4">
        <v>318.89286923859999</v>
      </c>
      <c r="K22" s="4">
        <v>3.7977781267999999</v>
      </c>
      <c r="L22" s="4">
        <v>0.54389686869999987</v>
      </c>
      <c r="M22" s="4">
        <v>8.6162815299999987E-2</v>
      </c>
      <c r="N22" s="4">
        <v>9.0476281426999989</v>
      </c>
      <c r="O22" s="4">
        <v>0.16335951769999998</v>
      </c>
      <c r="P22" s="4">
        <v>0.41000821859999997</v>
      </c>
      <c r="Q22" s="4">
        <v>0</v>
      </c>
      <c r="R22" s="4">
        <v>1.0362891643000001</v>
      </c>
      <c r="S22" s="4">
        <v>0.58723498259999996</v>
      </c>
      <c r="T22" s="4">
        <v>1.7322622197000026</v>
      </c>
      <c r="U22" s="4">
        <v>4.1760979480999998</v>
      </c>
      <c r="V22" s="4">
        <v>0</v>
      </c>
      <c r="W22" s="4">
        <v>0.1368998739</v>
      </c>
      <c r="X22" s="4">
        <v>1.8101724E-2</v>
      </c>
      <c r="Y22" s="4">
        <v>0</v>
      </c>
      <c r="Z22" s="4">
        <v>0</v>
      </c>
      <c r="AA22" s="4">
        <v>0</v>
      </c>
      <c r="AB22" s="4">
        <v>7.2083399999999995E-5</v>
      </c>
      <c r="AC22" s="4">
        <v>0</v>
      </c>
      <c r="AD22" s="4">
        <v>0</v>
      </c>
      <c r="AE22" s="4">
        <v>0</v>
      </c>
      <c r="AF22" s="4">
        <v>0</v>
      </c>
      <c r="AG22" s="4">
        <v>1.4750009999999999E-2</v>
      </c>
      <c r="AH22" s="4">
        <v>0.93267132230000005</v>
      </c>
      <c r="AI22" s="4">
        <v>0.85925211260000001</v>
      </c>
      <c r="AJ22" s="4">
        <v>7.1014900000000003E-5</v>
      </c>
      <c r="AK22" s="4">
        <v>69.031992308699998</v>
      </c>
    </row>
    <row r="23" spans="1:38" ht="14.25">
      <c r="A23" s="5" t="s">
        <v>46</v>
      </c>
      <c r="B23" s="4">
        <v>14.939884134000001</v>
      </c>
      <c r="C23" s="4">
        <v>1.4844321031999999</v>
      </c>
      <c r="D23" s="4">
        <v>1.1277817646999999</v>
      </c>
      <c r="E23" s="4">
        <v>3.2795000000000001</v>
      </c>
      <c r="F23" s="4">
        <v>0.111378531</v>
      </c>
      <c r="G23" s="4">
        <v>1.1624754714000001</v>
      </c>
      <c r="H23" s="4">
        <v>0.48827957999999999</v>
      </c>
      <c r="I23" s="4">
        <v>6.4947293500000003E-2</v>
      </c>
      <c r="J23" s="4">
        <v>3.7320367987999998</v>
      </c>
      <c r="K23" s="4">
        <v>5.5920677910999999</v>
      </c>
      <c r="L23" s="4">
        <v>1.9511325854999999</v>
      </c>
      <c r="M23" s="4">
        <v>0.84292006060000002</v>
      </c>
      <c r="N23" s="4">
        <v>2.3854151401000001</v>
      </c>
      <c r="O23" s="4">
        <v>0.20554920670000001</v>
      </c>
      <c r="P23" s="4">
        <v>3.8038247451</v>
      </c>
      <c r="Q23" s="4">
        <v>0.3560179846</v>
      </c>
      <c r="R23" s="4">
        <v>2.2684661238000001</v>
      </c>
      <c r="S23" s="4">
        <v>0.19350171219999998</v>
      </c>
      <c r="T23" s="4">
        <v>10.139469021100002</v>
      </c>
      <c r="U23" s="4">
        <v>1.1520760512999999</v>
      </c>
      <c r="V23" s="4">
        <v>2.459E-5</v>
      </c>
      <c r="W23" s="4">
        <v>1.9914027697000001</v>
      </c>
      <c r="X23" s="4">
        <v>4.0620047358999996</v>
      </c>
      <c r="Y23" s="4">
        <v>0.86042208599999992</v>
      </c>
      <c r="Z23" s="4">
        <v>8.1942235199999991E-2</v>
      </c>
      <c r="AA23" s="4">
        <v>0</v>
      </c>
      <c r="AB23" s="4">
        <v>0.43570067210000002</v>
      </c>
      <c r="AC23" s="4">
        <v>0.14466237000000001</v>
      </c>
      <c r="AD23" s="4">
        <v>1.8797349999999998E-4</v>
      </c>
      <c r="AE23" s="4">
        <v>2.3611110000000001E-2</v>
      </c>
      <c r="AF23" s="4">
        <v>0.44806504000000003</v>
      </c>
      <c r="AG23" s="4">
        <v>0.22250952670000002</v>
      </c>
      <c r="AH23" s="4">
        <v>0.27863704370000003</v>
      </c>
      <c r="AI23" s="4">
        <v>0.14744281210000001</v>
      </c>
      <c r="AJ23" s="4">
        <v>0.45208122849999999</v>
      </c>
      <c r="AK23" s="4">
        <v>2.4345482452000002</v>
      </c>
    </row>
    <row r="24" spans="1:38" ht="14.25">
      <c r="A24" s="2" t="s">
        <v>48</v>
      </c>
      <c r="B24" s="12">
        <v>-146.72328527400001</v>
      </c>
      <c r="C24" s="12">
        <v>-12.4127213932</v>
      </c>
      <c r="D24" s="12">
        <v>-0.34012203170000099</v>
      </c>
      <c r="E24" s="12">
        <v>-5.0180812466000004</v>
      </c>
      <c r="F24" s="12">
        <v>-6.4980351480999996</v>
      </c>
      <c r="G24" s="12">
        <v>-7.8439358082999897</v>
      </c>
      <c r="H24" s="12">
        <v>-15.094251681400001</v>
      </c>
      <c r="I24" s="12">
        <v>-2.3161497509999998</v>
      </c>
      <c r="J24" s="12">
        <v>-46.192900871099994</v>
      </c>
      <c r="K24" s="12">
        <v>83.639006073700003</v>
      </c>
      <c r="L24" s="12">
        <v>83.346856876099991</v>
      </c>
      <c r="M24" s="12">
        <v>-0.87885944439999597</v>
      </c>
      <c r="N24" s="12">
        <v>26.734069567900001</v>
      </c>
      <c r="O24" s="12">
        <v>7.9440414995999999</v>
      </c>
      <c r="P24" s="12">
        <v>8.3536927418000015</v>
      </c>
      <c r="Q24" s="12">
        <v>27.0845404075</v>
      </c>
      <c r="R24" s="12">
        <v>3.0116254901999997</v>
      </c>
      <c r="S24" s="12">
        <v>7.2067154702999998</v>
      </c>
      <c r="T24" s="12">
        <v>59.872761016499993</v>
      </c>
      <c r="U24" s="12">
        <v>-9.3378664466999997</v>
      </c>
      <c r="V24" s="12">
        <v>-12.653416083800002</v>
      </c>
      <c r="W24" s="12">
        <v>-16.376936904100003</v>
      </c>
      <c r="X24" s="12">
        <v>6.8163393457000101</v>
      </c>
      <c r="Y24" s="12">
        <v>4.0324963206</v>
      </c>
      <c r="Z24" s="12">
        <v>5.2981821756</v>
      </c>
      <c r="AA24" s="12">
        <v>-0.24407521329999998</v>
      </c>
      <c r="AB24" s="12">
        <v>-2.8138406401</v>
      </c>
      <c r="AC24" s="12">
        <v>-1.5801043991999999</v>
      </c>
      <c r="AD24" s="12">
        <v>0.1143494317</v>
      </c>
      <c r="AE24" s="12">
        <v>0.32354576079999997</v>
      </c>
      <c r="AF24" s="12">
        <v>-1.1854051529</v>
      </c>
      <c r="AG24" s="12">
        <v>-0.74356149959999995</v>
      </c>
      <c r="AH24" s="12">
        <v>32.438467877900003</v>
      </c>
      <c r="AI24" s="12">
        <v>-7.3320776467999993</v>
      </c>
      <c r="AJ24" s="12">
        <v>15.6564595568</v>
      </c>
      <c r="AK24" s="12">
        <v>0.75997176020000501</v>
      </c>
      <c r="AL24" s="14"/>
    </row>
    <row r="25" spans="1:38" ht="14.25">
      <c r="A25" s="5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8" ht="14.25">
      <c r="A26" s="5" t="s">
        <v>39</v>
      </c>
      <c r="B26" s="4">
        <v>-157.52208268119998</v>
      </c>
      <c r="C26" s="4">
        <v>-15.746148137199995</v>
      </c>
      <c r="D26" s="4">
        <v>1.1351163984000046</v>
      </c>
      <c r="E26" s="4">
        <v>-2.0557641210999993</v>
      </c>
      <c r="F26" s="4">
        <v>-4.4746452413999993</v>
      </c>
      <c r="G26" s="4">
        <v>-6.1818413453999952</v>
      </c>
      <c r="H26" s="4">
        <v>-15.105794377100002</v>
      </c>
      <c r="I26" s="4">
        <v>-2.3453015833999995</v>
      </c>
      <c r="J26" s="4">
        <v>-135.82287460080005</v>
      </c>
      <c r="K26" s="4">
        <v>81.579711938700001</v>
      </c>
      <c r="L26" s="4">
        <v>93.53476255809997</v>
      </c>
      <c r="M26" s="4">
        <v>-0.65685831589998855</v>
      </c>
      <c r="N26" s="4">
        <v>23.000074804099985</v>
      </c>
      <c r="O26" s="4">
        <v>6.6091812485000023</v>
      </c>
      <c r="P26" s="4">
        <v>13.503920757100019</v>
      </c>
      <c r="Q26" s="4">
        <v>24.351484251399999</v>
      </c>
      <c r="R26" s="4">
        <v>3.6958996677999991</v>
      </c>
      <c r="S26" s="4">
        <v>2.9706172717999983</v>
      </c>
      <c r="T26" s="4">
        <v>63.634503439700012</v>
      </c>
      <c r="U26" s="4">
        <v>-6.7633605021999994</v>
      </c>
      <c r="V26" s="4">
        <v>-2.8168364444999998</v>
      </c>
      <c r="W26" s="4">
        <v>-20.188305425199999</v>
      </c>
      <c r="X26" s="4">
        <v>8.7566243342999996</v>
      </c>
      <c r="Y26" s="4">
        <v>3.6146829401999998</v>
      </c>
      <c r="Z26" s="4">
        <v>2.3076978148</v>
      </c>
      <c r="AA26" s="4">
        <v>-0.236051021</v>
      </c>
      <c r="AB26" s="4">
        <v>-4.4081291050000004</v>
      </c>
      <c r="AC26" s="4">
        <v>-1.5762874681000001</v>
      </c>
      <c r="AD26" s="4">
        <v>3.9005696199999995E-2</v>
      </c>
      <c r="AE26" s="4">
        <v>0.44461314849999989</v>
      </c>
      <c r="AF26" s="4">
        <v>-1.1022205092999999</v>
      </c>
      <c r="AG26" s="4">
        <v>-0.63020231890000389</v>
      </c>
      <c r="AH26" s="4">
        <v>35.585025619100001</v>
      </c>
      <c r="AI26" s="4">
        <v>-5.804328347000002</v>
      </c>
      <c r="AJ26" s="4">
        <v>11.325866491799999</v>
      </c>
      <c r="AK26" s="4">
        <v>32.540673370999997</v>
      </c>
    </row>
    <row r="27" spans="1:38" ht="14.25">
      <c r="A27" s="6" t="s">
        <v>40</v>
      </c>
      <c r="B27" s="4">
        <v>-134.91788769070001</v>
      </c>
      <c r="C27" s="4">
        <v>-10.951778161200004</v>
      </c>
      <c r="D27" s="4">
        <v>3.1476969036</v>
      </c>
      <c r="E27" s="4">
        <v>-3.040408277200001</v>
      </c>
      <c r="F27" s="4">
        <v>-3.6235223088000001</v>
      </c>
      <c r="G27" s="4">
        <v>-2.7804897583000052</v>
      </c>
      <c r="H27" s="4">
        <v>-6.795406282100001</v>
      </c>
      <c r="I27" s="4">
        <v>-1.7699957381000004</v>
      </c>
      <c r="J27" s="4">
        <v>-96.098869178300049</v>
      </c>
      <c r="K27" s="4">
        <v>108.00719071699999</v>
      </c>
      <c r="L27" s="4">
        <v>123.54354864210001</v>
      </c>
      <c r="M27" s="4">
        <v>1.8477287782000076</v>
      </c>
      <c r="N27" s="4">
        <v>25.765288841799997</v>
      </c>
      <c r="O27" s="4">
        <v>8.8151271715000004</v>
      </c>
      <c r="P27" s="4">
        <v>14.791872325699991</v>
      </c>
      <c r="Q27" s="4">
        <v>25.442680507699997</v>
      </c>
      <c r="R27" s="4">
        <v>7.2373252972999964</v>
      </c>
      <c r="S27" s="4">
        <v>4.0110634634000011</v>
      </c>
      <c r="T27" s="4">
        <v>95.194284328099997</v>
      </c>
      <c r="U27" s="4">
        <v>-5.3941488647000018</v>
      </c>
      <c r="V27" s="4">
        <v>-2.2409463085999999</v>
      </c>
      <c r="W27" s="4">
        <v>-15.990110580799996</v>
      </c>
      <c r="X27" s="4">
        <v>18.479882614600001</v>
      </c>
      <c r="Y27" s="4">
        <v>3.9054430904999995</v>
      </c>
      <c r="Z27" s="4">
        <v>2.9561944255999992</v>
      </c>
      <c r="AA27" s="4">
        <v>-0.21375548529999999</v>
      </c>
      <c r="AB27" s="4">
        <v>-3.7748552732000036</v>
      </c>
      <c r="AC27" s="4">
        <v>-1.4132875839999999</v>
      </c>
      <c r="AD27" s="4">
        <v>8.3383885500000005E-2</v>
      </c>
      <c r="AE27" s="4">
        <v>0.51237549790000014</v>
      </c>
      <c r="AF27" s="4">
        <v>-0.78907343289999998</v>
      </c>
      <c r="AG27" s="4">
        <v>4.0864712899999489E-2</v>
      </c>
      <c r="AH27" s="4">
        <v>36.539280715499999</v>
      </c>
      <c r="AI27" s="4">
        <v>-4.0530305468000023</v>
      </c>
      <c r="AJ27" s="4">
        <v>10.8899327554</v>
      </c>
      <c r="AK27" s="4">
        <v>40.705019294399989</v>
      </c>
    </row>
    <row r="28" spans="1:38" ht="14.25">
      <c r="A28" s="6" t="s">
        <v>41</v>
      </c>
      <c r="B28" s="4">
        <v>-15.652962731499997</v>
      </c>
      <c r="C28" s="4">
        <v>-0.45166633359999997</v>
      </c>
      <c r="D28" s="4">
        <v>-0.90434822419999994</v>
      </c>
      <c r="E28" s="4">
        <v>1.1265478430000002</v>
      </c>
      <c r="F28" s="4">
        <v>-0.47611203469999996</v>
      </c>
      <c r="G28" s="4">
        <v>-2.9557322707999996</v>
      </c>
      <c r="H28" s="4">
        <v>-1.4478237395000002</v>
      </c>
      <c r="I28" s="4">
        <v>-0.64001907049999995</v>
      </c>
      <c r="J28" s="4">
        <v>-12.479168590800001</v>
      </c>
      <c r="K28" s="4">
        <v>-5.5988951642999991</v>
      </c>
      <c r="L28" s="4">
        <v>-16.603542887200003</v>
      </c>
      <c r="M28" s="4">
        <v>-0.85340735189999994</v>
      </c>
      <c r="N28" s="4">
        <v>-0.54647934169999957</v>
      </c>
      <c r="O28" s="4">
        <v>-0.2058085623</v>
      </c>
      <c r="P28" s="4">
        <v>-1.2152466737999998</v>
      </c>
      <c r="Q28" s="4">
        <v>-0.93916881509999983</v>
      </c>
      <c r="R28" s="4">
        <v>-2.3537855905000002</v>
      </c>
      <c r="S28" s="4">
        <v>-0.75652115900000005</v>
      </c>
      <c r="T28" s="4">
        <v>-10.903723794400001</v>
      </c>
      <c r="U28" s="4">
        <v>-0.40848126009999997</v>
      </c>
      <c r="V28" s="4">
        <v>-0.48126480989999998</v>
      </c>
      <c r="W28" s="4">
        <v>-0.73190165500000015</v>
      </c>
      <c r="X28" s="4">
        <v>2.8949431587999994</v>
      </c>
      <c r="Y28" s="4">
        <v>-0.2261353458</v>
      </c>
      <c r="Z28" s="4">
        <v>-0.64885193979999989</v>
      </c>
      <c r="AA28" s="4">
        <v>-3.6451278999999996E-3</v>
      </c>
      <c r="AB28" s="4">
        <v>-0.26372663650000017</v>
      </c>
      <c r="AC28" s="4">
        <v>-0.15791766299999999</v>
      </c>
      <c r="AD28" s="4">
        <v>-3.1989054900000001E-2</v>
      </c>
      <c r="AE28" s="4">
        <v>-7.1922852999999995E-2</v>
      </c>
      <c r="AF28" s="4">
        <v>-0.19553132860000003</v>
      </c>
      <c r="AG28" s="4">
        <v>0.65519871750000003</v>
      </c>
      <c r="AH28" s="4">
        <v>0.30092390550000037</v>
      </c>
      <c r="AI28" s="4">
        <v>0.75280349689999992</v>
      </c>
      <c r="AJ28" s="4">
        <v>0.71217719089999987</v>
      </c>
      <c r="AK28" s="4">
        <v>-0.81252383679999696</v>
      </c>
    </row>
    <row r="29" spans="1:38" ht="14.25">
      <c r="A29" s="6" t="s">
        <v>42</v>
      </c>
      <c r="B29" s="4">
        <v>-6.951232259000002</v>
      </c>
      <c r="C29" s="4">
        <v>-4.3427036424000001</v>
      </c>
      <c r="D29" s="4">
        <v>-1.1082322809999998</v>
      </c>
      <c r="E29" s="4">
        <v>-0.14190368689999999</v>
      </c>
      <c r="F29" s="4">
        <v>-0.37501089789999997</v>
      </c>
      <c r="G29" s="4">
        <v>-0.44561931629999996</v>
      </c>
      <c r="H29" s="4">
        <v>-6.8625643555</v>
      </c>
      <c r="I29" s="4">
        <v>6.4713225199999974E-2</v>
      </c>
      <c r="J29" s="4">
        <v>-27.244836831699999</v>
      </c>
      <c r="K29" s="4">
        <v>-20.828583613999999</v>
      </c>
      <c r="L29" s="4">
        <v>-13.405243196800001</v>
      </c>
      <c r="M29" s="4">
        <v>-1.6511797422000001</v>
      </c>
      <c r="N29" s="4">
        <v>-2.218734695999999</v>
      </c>
      <c r="O29" s="4">
        <v>-2.0001373607000001</v>
      </c>
      <c r="P29" s="4">
        <v>-7.2704894799999309E-2</v>
      </c>
      <c r="Q29" s="4">
        <v>-0.15202744120000011</v>
      </c>
      <c r="R29" s="4">
        <v>-1.1876400390000001</v>
      </c>
      <c r="S29" s="4">
        <v>-0.28392503259999996</v>
      </c>
      <c r="T29" s="4">
        <v>-20.656057094000008</v>
      </c>
      <c r="U29" s="4">
        <v>-0.96073037740000011</v>
      </c>
      <c r="V29" s="4">
        <v>-9.4625325999999996E-2</v>
      </c>
      <c r="W29" s="4">
        <v>-3.4662931894</v>
      </c>
      <c r="X29" s="4">
        <v>-12.6182014391</v>
      </c>
      <c r="Y29" s="4">
        <v>-6.4624804499999994E-2</v>
      </c>
      <c r="Z29" s="4">
        <v>3.5532899999998757E-4</v>
      </c>
      <c r="AA29" s="4">
        <v>-1.8650407800000001E-2</v>
      </c>
      <c r="AB29" s="4">
        <v>-0.36954719530000008</v>
      </c>
      <c r="AC29" s="4">
        <v>-5.0822210999999923E-3</v>
      </c>
      <c r="AD29" s="4">
        <v>-1.2389134400000001E-2</v>
      </c>
      <c r="AE29" s="4">
        <v>4.1605036000000005E-3</v>
      </c>
      <c r="AF29" s="4">
        <v>-0.11761574779999999</v>
      </c>
      <c r="AG29" s="4">
        <v>-1.3262657493000001</v>
      </c>
      <c r="AH29" s="4">
        <v>-1.2551790019</v>
      </c>
      <c r="AI29" s="4">
        <v>-2.5041012971000001</v>
      </c>
      <c r="AJ29" s="4">
        <v>-0.27624345450000004</v>
      </c>
      <c r="AK29" s="4">
        <v>-7.3518220866000012</v>
      </c>
    </row>
    <row r="30" spans="1:38" ht="14.25">
      <c r="A30" s="5" t="s">
        <v>43</v>
      </c>
      <c r="B30" s="4">
        <v>10.802955875199984</v>
      </c>
      <c r="C30" s="4">
        <v>3.3256591034999996</v>
      </c>
      <c r="D30" s="4">
        <v>-1.5363928586000002</v>
      </c>
      <c r="E30" s="4">
        <v>-2.9339698678000001</v>
      </c>
      <c r="F30" s="4">
        <v>-2.0029519557000004</v>
      </c>
      <c r="G30" s="4">
        <v>-1.7098683625</v>
      </c>
      <c r="H30" s="4">
        <v>-2.576289360000017E-2</v>
      </c>
      <c r="I30" s="4">
        <v>2.4170947399999976E-2</v>
      </c>
      <c r="J30" s="4">
        <v>88.651062417799949</v>
      </c>
      <c r="K30" s="4">
        <v>1.9746702530000029</v>
      </c>
      <c r="L30" s="4">
        <v>-10.884808081300003</v>
      </c>
      <c r="M30" s="4">
        <v>-0.21905295120000012</v>
      </c>
      <c r="N30" s="4">
        <v>3.3031742864999973</v>
      </c>
      <c r="O30" s="4">
        <v>1.3208075599000002</v>
      </c>
      <c r="P30" s="4">
        <v>-5.2969806820999992</v>
      </c>
      <c r="Q30" s="4">
        <v>2.6241608623000001</v>
      </c>
      <c r="R30" s="4">
        <v>-0.72215683249999962</v>
      </c>
      <c r="S30" s="4">
        <v>4.2005419458999995</v>
      </c>
      <c r="T30" s="4">
        <v>-4.3775711723000086</v>
      </c>
      <c r="U30" s="4">
        <v>-2.5974767043</v>
      </c>
      <c r="V30" s="4">
        <v>-9.8306806922999996</v>
      </c>
      <c r="W30" s="4">
        <v>3.815476875499999</v>
      </c>
      <c r="X30" s="4">
        <v>-1.9160820561999996</v>
      </c>
      <c r="Y30" s="4">
        <v>0.42978034110000007</v>
      </c>
      <c r="Z30" s="4">
        <v>3.0125322437000004</v>
      </c>
      <c r="AA30" s="4">
        <v>-9.3637700000000004E-3</v>
      </c>
      <c r="AB30" s="4">
        <v>1.5949440661000001</v>
      </c>
      <c r="AC30" s="4">
        <v>-7.5394337999998839E-3</v>
      </c>
      <c r="AD30" s="4">
        <v>7.7747725000000018E-2</v>
      </c>
      <c r="AE30" s="4">
        <v>-0.11791071220000002</v>
      </c>
      <c r="AF30" s="4">
        <v>-8.9806265999999968E-2</v>
      </c>
      <c r="AG30" s="4">
        <v>-0.16203198740000002</v>
      </c>
      <c r="AH30" s="4">
        <v>-3.1769269578999997</v>
      </c>
      <c r="AI30" s="4">
        <v>-1.5776760782000001</v>
      </c>
      <c r="AJ30" s="4">
        <v>4.2489537426999995</v>
      </c>
      <c r="AK30" s="4">
        <v>-32.751803447299991</v>
      </c>
    </row>
    <row r="31" spans="1:38" ht="14.25">
      <c r="A31" s="5" t="s">
        <v>44</v>
      </c>
      <c r="B31" s="4">
        <v>-11.596181927899998</v>
      </c>
      <c r="C31" s="4">
        <v>4.312613679</v>
      </c>
      <c r="D31" s="4">
        <v>-0.4798962133000001</v>
      </c>
      <c r="E31" s="4">
        <v>5.1336400000000004E-2</v>
      </c>
      <c r="F31" s="4">
        <v>-1.8773874037</v>
      </c>
      <c r="G31" s="4">
        <v>-0.58053350449999985</v>
      </c>
      <c r="H31" s="4">
        <v>4.4881615099999939E-2</v>
      </c>
      <c r="I31" s="4">
        <v>6.3944168099999976E-2</v>
      </c>
      <c r="J31" s="4">
        <v>-3.3806497278000052</v>
      </c>
      <c r="K31" s="4">
        <v>1.2049646809000016</v>
      </c>
      <c r="L31" s="4">
        <v>-12.174329632199999</v>
      </c>
      <c r="M31" s="4">
        <v>-0.10876126030000011</v>
      </c>
      <c r="N31" s="4">
        <v>0.22635861350000008</v>
      </c>
      <c r="O31" s="4">
        <v>1.1465523191</v>
      </c>
      <c r="P31" s="4">
        <v>-5.3202956470000009</v>
      </c>
      <c r="Q31" s="4">
        <v>-0.28524766580000005</v>
      </c>
      <c r="R31" s="4">
        <v>0.70317262149999937</v>
      </c>
      <c r="S31" s="4">
        <v>1.2124409736999999</v>
      </c>
      <c r="T31" s="4">
        <v>-12.345633379100001</v>
      </c>
      <c r="U31" s="4">
        <v>-2.2840532402000004</v>
      </c>
      <c r="V31" s="4">
        <v>-10.159445458299999</v>
      </c>
      <c r="W31" s="4">
        <v>0.46913386159999959</v>
      </c>
      <c r="X31" s="4">
        <v>-1.1114343922999996</v>
      </c>
      <c r="Y31" s="4">
        <v>-1.3231940999999997E-2</v>
      </c>
      <c r="Z31" s="4">
        <v>0.96554521690000006</v>
      </c>
      <c r="AA31" s="4">
        <v>-9.3637700000000004E-3</v>
      </c>
      <c r="AB31" s="4">
        <v>0.41929062939999984</v>
      </c>
      <c r="AC31" s="4">
        <v>-0.76131559980000008</v>
      </c>
      <c r="AD31" s="4">
        <v>7.7935698500000011E-2</v>
      </c>
      <c r="AE31" s="4">
        <v>-0.17765778569999999</v>
      </c>
      <c r="AF31" s="4">
        <v>0.219084104</v>
      </c>
      <c r="AG31" s="4">
        <v>-1.9535746600000015E-2</v>
      </c>
      <c r="AH31" s="4">
        <v>-4.1971220541000003</v>
      </c>
      <c r="AI31" s="4">
        <v>-1.0598610911000002</v>
      </c>
      <c r="AJ31" s="4">
        <v>2.7620455621999995</v>
      </c>
      <c r="AK31" s="4">
        <v>-15.990875775500005</v>
      </c>
    </row>
    <row r="32" spans="1:38" ht="14.25">
      <c r="A32" s="5" t="s">
        <v>45</v>
      </c>
      <c r="B32" s="4">
        <v>27.16190926699997</v>
      </c>
      <c r="C32" s="4">
        <v>-8.8941618799999997E-2</v>
      </c>
      <c r="D32" s="4">
        <v>4.4999999999999998E-2</v>
      </c>
      <c r="E32" s="4">
        <v>1.2913782200000001E-2</v>
      </c>
      <c r="F32" s="4">
        <v>-5.7889096399999999E-2</v>
      </c>
      <c r="G32" s="4">
        <v>4.5979576999999952E-3</v>
      </c>
      <c r="H32" s="4">
        <v>0</v>
      </c>
      <c r="I32" s="4">
        <v>-1.6502543E-3</v>
      </c>
      <c r="J32" s="4">
        <v>93.114451759000019</v>
      </c>
      <c r="K32" s="4">
        <v>-0.38742828740000013</v>
      </c>
      <c r="L32" s="4">
        <v>0.18873421970000026</v>
      </c>
      <c r="M32" s="4">
        <v>0.10160783119999998</v>
      </c>
      <c r="N32" s="4">
        <v>3.4338776054000029</v>
      </c>
      <c r="O32" s="4">
        <v>-0.10573977219999998</v>
      </c>
      <c r="P32" s="4">
        <v>-0.23300457900000018</v>
      </c>
      <c r="Q32" s="4">
        <v>4.7039717199999997E-2</v>
      </c>
      <c r="R32" s="4">
        <v>3.1838821199999812E-2</v>
      </c>
      <c r="S32" s="4">
        <v>-0.56996453579999995</v>
      </c>
      <c r="T32" s="4">
        <v>-0.12707762440000536</v>
      </c>
      <c r="U32" s="4">
        <v>-6.8107558099999466E-2</v>
      </c>
      <c r="V32" s="4">
        <v>7.66177E-3</v>
      </c>
      <c r="W32" s="4">
        <v>4.9482632100000007E-2</v>
      </c>
      <c r="X32" s="4">
        <v>-7.8394655999999997E-3</v>
      </c>
      <c r="Y32" s="4">
        <v>0</v>
      </c>
      <c r="Z32" s="4">
        <v>1.1549558799999999</v>
      </c>
      <c r="AA32" s="4">
        <v>0</v>
      </c>
      <c r="AB32" s="4">
        <v>1.5142551009</v>
      </c>
      <c r="AC32" s="4">
        <v>0</v>
      </c>
      <c r="AD32" s="4">
        <v>0</v>
      </c>
      <c r="AE32" s="4">
        <v>0</v>
      </c>
      <c r="AF32" s="4">
        <v>0</v>
      </c>
      <c r="AG32" s="4">
        <v>4.5049989999999998E-2</v>
      </c>
      <c r="AH32" s="4">
        <v>0.34535147979999992</v>
      </c>
      <c r="AI32" s="4">
        <v>-0.84315358390000006</v>
      </c>
      <c r="AJ32" s="4">
        <v>1.6027475728</v>
      </c>
      <c r="AK32" s="4">
        <v>-24.352884789999997</v>
      </c>
    </row>
    <row r="33" spans="1:106" ht="14.25">
      <c r="A33" s="5" t="s">
        <v>46</v>
      </c>
      <c r="B33" s="4">
        <v>-4.7174408566000015</v>
      </c>
      <c r="C33" s="4">
        <v>-0.87321859079999986</v>
      </c>
      <c r="D33" s="4">
        <v>-1.1071646960999999</v>
      </c>
      <c r="E33" s="4">
        <v>-2.99822005</v>
      </c>
      <c r="F33" s="4">
        <v>-6.82947057E-2</v>
      </c>
      <c r="G33" s="4">
        <v>-1.1339328157000002</v>
      </c>
      <c r="H33" s="4">
        <v>-7.0644508699999942E-2</v>
      </c>
      <c r="I33" s="4">
        <v>-4.2955256400000003E-2</v>
      </c>
      <c r="J33" s="4">
        <v>-0.91528742369999971</v>
      </c>
      <c r="K33" s="4">
        <v>1.1573225194000001</v>
      </c>
      <c r="L33" s="4">
        <v>1.1021289646999999</v>
      </c>
      <c r="M33" s="4">
        <v>-0.21189952209999996</v>
      </c>
      <c r="N33" s="4">
        <v>-0.35706193240000017</v>
      </c>
      <c r="O33" s="4">
        <v>0.27999501299999996</v>
      </c>
      <c r="P33" s="4">
        <v>0.24923448040000018</v>
      </c>
      <c r="Q33" s="4">
        <v>2.7907380427000001</v>
      </c>
      <c r="R33" s="4">
        <v>-1.4571682752000001</v>
      </c>
      <c r="S33" s="4">
        <v>3.5557982878000001</v>
      </c>
      <c r="T33" s="4">
        <v>8.0931600673999959</v>
      </c>
      <c r="U33" s="4">
        <v>-0.24791974939999994</v>
      </c>
      <c r="V33" s="4">
        <v>0.32110299600000003</v>
      </c>
      <c r="W33" s="4">
        <v>3.2968322117999995</v>
      </c>
      <c r="X33" s="4">
        <v>-0.79822633899999973</v>
      </c>
      <c r="Y33" s="4">
        <v>0.4430122821000001</v>
      </c>
      <c r="Z33" s="4">
        <v>0.88494608329999991</v>
      </c>
      <c r="AA33" s="4">
        <v>0</v>
      </c>
      <c r="AB33" s="4">
        <v>-0.33860166420000004</v>
      </c>
      <c r="AC33" s="4">
        <v>0.75377616599999986</v>
      </c>
      <c r="AD33" s="4">
        <v>-1.8797349999999998E-4</v>
      </c>
      <c r="AE33" s="4">
        <v>5.9747073499999998E-2</v>
      </c>
      <c r="AF33" s="4">
        <v>-0.30889037000000003</v>
      </c>
      <c r="AG33" s="4">
        <v>-0.18754623080000002</v>
      </c>
      <c r="AH33" s="4">
        <v>0.67484261640000009</v>
      </c>
      <c r="AI33" s="4">
        <v>0.32539045680000001</v>
      </c>
      <c r="AJ33" s="4">
        <v>-0.11583939230000001</v>
      </c>
      <c r="AK33" s="4">
        <v>7.5912350005000011</v>
      </c>
    </row>
    <row r="34" spans="1:106">
      <c r="A34" s="7" t="s">
        <v>52</v>
      </c>
    </row>
    <row r="35" spans="1:106" customFormat="1">
      <c r="A35" s="7" t="s">
        <v>56</v>
      </c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DB35" s="13"/>
    </row>
    <row r="36" spans="1:106">
      <c r="A36" s="7" t="s">
        <v>50</v>
      </c>
    </row>
  </sheetData>
  <mergeCells count="2">
    <mergeCell ref="A1:AK1"/>
    <mergeCell ref="A2:E2"/>
  </mergeCells>
  <phoneticPr fontId="1" type="noConversion"/>
  <pageMargins left="0.70866141732283472" right="0.41" top="0.74803149606299213" bottom="0.74803149606299213" header="0.31496062992125984" footer="0.31496062992125984"/>
  <pageSetup paperSize="9" scale="79" orientation="landscape" horizontalDpi="4294967294" verticalDpi="0" r:id="rId1"/>
  <colBreaks count="1" manualBreakCount="1"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B36"/>
  <sheetViews>
    <sheetView topLeftCell="A13" workbookViewId="0">
      <selection activeCell="A37" sqref="A37:XFD37"/>
    </sheetView>
  </sheetViews>
  <sheetFormatPr defaultRowHeight="13.5"/>
  <cols>
    <col min="1" max="1" width="22.5" style="1" customWidth="1"/>
    <col min="2" max="2" width="4.875" style="1" customWidth="1"/>
    <col min="3" max="3" width="4.625" style="1" customWidth="1"/>
    <col min="4" max="4" width="4.25" style="1" customWidth="1"/>
    <col min="5" max="5" width="3.75" style="1" customWidth="1"/>
    <col min="6" max="7" width="4.125" style="1" customWidth="1"/>
    <col min="8" max="8" width="4.25" style="1" customWidth="1"/>
    <col min="9" max="9" width="3.875" style="1" customWidth="1"/>
    <col min="10" max="10" width="5" style="1" customWidth="1"/>
    <col min="11" max="11" width="4.125" style="1" customWidth="1"/>
    <col min="12" max="12" width="4" style="1" customWidth="1"/>
    <col min="13" max="13" width="3.875" style="1" customWidth="1"/>
    <col min="14" max="14" width="4.25" style="1" customWidth="1"/>
    <col min="15" max="16" width="4" style="1" customWidth="1"/>
    <col min="17" max="18" width="3.875" style="1" customWidth="1"/>
    <col min="19" max="20" width="4" style="1" customWidth="1"/>
    <col min="21" max="21" width="3.75" style="1" customWidth="1"/>
    <col min="22" max="22" width="3.875" style="1" customWidth="1"/>
    <col min="23" max="23" width="4.375" style="1" customWidth="1"/>
    <col min="24" max="26" width="4.125" style="1" customWidth="1"/>
    <col min="27" max="28" width="4.25" style="1" customWidth="1"/>
    <col min="29" max="29" width="3.875" style="1" customWidth="1"/>
    <col min="30" max="30" width="4.125" style="1" customWidth="1"/>
    <col min="31" max="31" width="4" style="1" customWidth="1"/>
    <col min="32" max="32" width="4.125" style="1" customWidth="1"/>
    <col min="33" max="33" width="4.875" style="1" customWidth="1"/>
    <col min="34" max="34" width="4.625" style="1" customWidth="1"/>
    <col min="35" max="35" width="4.25" style="1" customWidth="1"/>
    <col min="36" max="36" width="4.375" style="1" customWidth="1"/>
    <col min="37" max="37" width="7" style="1" customWidth="1"/>
    <col min="38" max="16384" width="9" style="1"/>
  </cols>
  <sheetData>
    <row r="1" spans="1:100" ht="15.75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100" customFormat="1">
      <c r="A2" s="26" t="s">
        <v>49</v>
      </c>
      <c r="B2" s="26"/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O2" s="9"/>
      <c r="CV2" s="9"/>
    </row>
    <row r="3" spans="1:100" ht="14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</row>
    <row r="4" spans="1:100" ht="14.25">
      <c r="A4" s="2" t="s">
        <v>37</v>
      </c>
      <c r="B4" s="12">
        <v>455.97568953709998</v>
      </c>
      <c r="C4" s="12">
        <v>48.494754738299996</v>
      </c>
      <c r="D4" s="12">
        <v>33.6215391697</v>
      </c>
      <c r="E4" s="12">
        <v>17.1886995134</v>
      </c>
      <c r="F4" s="12">
        <v>9.4302817769000011</v>
      </c>
      <c r="G4" s="12">
        <v>16.938797407800003</v>
      </c>
      <c r="H4" s="12">
        <v>3.9105575369999999</v>
      </c>
      <c r="I4" s="12">
        <v>3.7935110857000001</v>
      </c>
      <c r="J4" s="12">
        <v>919.0473814572</v>
      </c>
      <c r="K4" s="12">
        <v>382.44065549449999</v>
      </c>
      <c r="L4" s="12">
        <v>247.07694797950001</v>
      </c>
      <c r="M4" s="12">
        <v>40.008376666700002</v>
      </c>
      <c r="N4" s="12">
        <v>67.878733717300008</v>
      </c>
      <c r="O4" s="12">
        <v>19.966526691600002</v>
      </c>
      <c r="P4" s="12">
        <v>112.16771357170001</v>
      </c>
      <c r="Q4" s="12">
        <v>75.1274848013</v>
      </c>
      <c r="R4" s="12">
        <v>38.438426514699998</v>
      </c>
      <c r="S4" s="12">
        <v>33.023763006700001</v>
      </c>
      <c r="T4" s="12">
        <v>338.89306751830003</v>
      </c>
      <c r="U4" s="12">
        <v>26.875053061900001</v>
      </c>
      <c r="V4" s="12">
        <v>1.9004529602000002</v>
      </c>
      <c r="W4" s="12">
        <v>70.423392955400004</v>
      </c>
      <c r="X4" s="12">
        <v>80.979170923599995</v>
      </c>
      <c r="Y4" s="12">
        <v>8.6204135536000006</v>
      </c>
      <c r="Z4" s="12">
        <v>9.5319273504000002</v>
      </c>
      <c r="AA4" s="12">
        <v>1.15899782E-2</v>
      </c>
      <c r="AB4" s="12">
        <v>19.376452135099999</v>
      </c>
      <c r="AC4" s="12">
        <v>2.6422034296999999</v>
      </c>
      <c r="AD4" s="12">
        <v>0.23888415489999998</v>
      </c>
      <c r="AE4" s="12">
        <v>3.5636086119999999</v>
      </c>
      <c r="AF4" s="12">
        <v>7.7001163052999999</v>
      </c>
      <c r="AG4" s="12">
        <v>23.525481477700001</v>
      </c>
      <c r="AH4" s="12">
        <v>88.296501137900009</v>
      </c>
      <c r="AI4" s="12">
        <v>51.049794888900003</v>
      </c>
      <c r="AJ4" s="12">
        <v>60.945539122600003</v>
      </c>
      <c r="AK4" s="12">
        <v>341.17021877529999</v>
      </c>
      <c r="AL4" s="14"/>
    </row>
    <row r="5" spans="1:100" ht="14.25">
      <c r="A5" s="5" t="s">
        <v>38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100" ht="14.25">
      <c r="A6" s="5" t="s">
        <v>39</v>
      </c>
      <c r="B6" s="4">
        <v>146.5115437693</v>
      </c>
      <c r="C6" s="4">
        <v>38.158483856799997</v>
      </c>
      <c r="D6" s="4">
        <v>26.7299352398</v>
      </c>
      <c r="E6" s="4">
        <v>15.9907776231</v>
      </c>
      <c r="F6" s="4">
        <v>4.6224842011999998</v>
      </c>
      <c r="G6" s="4">
        <v>12.882610533699999</v>
      </c>
      <c r="H6" s="4">
        <v>3.5347243299</v>
      </c>
      <c r="I6" s="4">
        <v>3.5428342657999998</v>
      </c>
      <c r="J6" s="4">
        <v>278.88167026450003</v>
      </c>
      <c r="K6" s="4">
        <v>324.15210063320001</v>
      </c>
      <c r="L6" s="4">
        <v>210.0673624495</v>
      </c>
      <c r="M6" s="4">
        <v>32.816028947600003</v>
      </c>
      <c r="N6" s="4">
        <v>46.068284132599999</v>
      </c>
      <c r="O6" s="4">
        <v>17.386773850299999</v>
      </c>
      <c r="P6" s="4">
        <v>85.095943904600006</v>
      </c>
      <c r="Q6" s="4">
        <v>60.768690441499999</v>
      </c>
      <c r="R6" s="4">
        <v>28.675296445000001</v>
      </c>
      <c r="S6" s="4">
        <v>19.805521637000002</v>
      </c>
      <c r="T6" s="4">
        <v>269.1235351702</v>
      </c>
      <c r="U6" s="4">
        <v>19.5856310546</v>
      </c>
      <c r="V6" s="4">
        <v>1.4914886428999998</v>
      </c>
      <c r="W6" s="4">
        <v>56.661989355299994</v>
      </c>
      <c r="X6" s="4">
        <v>66.111062747999995</v>
      </c>
      <c r="Y6" s="4">
        <v>4.8193632785</v>
      </c>
      <c r="Z6" s="4">
        <v>7.5394522497000001</v>
      </c>
      <c r="AA6" s="4">
        <v>9.0458608999999992E-3</v>
      </c>
      <c r="AB6" s="4">
        <v>15.442730597899999</v>
      </c>
      <c r="AC6" s="4">
        <v>1.7085418635</v>
      </c>
      <c r="AD6" s="4">
        <v>0.10706235929999999</v>
      </c>
      <c r="AE6" s="4">
        <v>1.2331552884999999</v>
      </c>
      <c r="AF6" s="4">
        <v>5.2332778431999998</v>
      </c>
      <c r="AG6" s="4">
        <v>23.191380589000001</v>
      </c>
      <c r="AH6" s="4">
        <v>77.089099555499999</v>
      </c>
      <c r="AI6" s="4">
        <v>45.454670069300001</v>
      </c>
      <c r="AJ6" s="4">
        <v>45.934278252399999</v>
      </c>
      <c r="AK6" s="4">
        <v>237.52193349949999</v>
      </c>
    </row>
    <row r="7" spans="1:100" ht="14.25">
      <c r="A7" s="6" t="s">
        <v>40</v>
      </c>
      <c r="B7" s="4">
        <v>100.51519916129999</v>
      </c>
      <c r="C7" s="4">
        <v>33.045089904599998</v>
      </c>
      <c r="D7" s="4">
        <v>25.714033603299999</v>
      </c>
      <c r="E7" s="4">
        <v>14.8289060903</v>
      </c>
      <c r="F7" s="4">
        <v>4.5043883879000006</v>
      </c>
      <c r="G7" s="4">
        <v>11.7865313227</v>
      </c>
      <c r="H7" s="4">
        <v>2.8697847631999998</v>
      </c>
      <c r="I7" s="4">
        <v>3.0413582679000002</v>
      </c>
      <c r="J7" s="4">
        <v>216.8530197899</v>
      </c>
      <c r="K7" s="4">
        <v>312.79568058569998</v>
      </c>
      <c r="L7" s="4">
        <v>200.72833589819999</v>
      </c>
      <c r="M7" s="4">
        <v>31.762188288499999</v>
      </c>
      <c r="N7" s="4">
        <v>44.710975163899995</v>
      </c>
      <c r="O7" s="4">
        <v>16.825214509999999</v>
      </c>
      <c r="P7" s="4">
        <v>81.355039757699998</v>
      </c>
      <c r="Q7" s="4">
        <v>59.430468627899998</v>
      </c>
      <c r="R7" s="4">
        <v>27.344462499899997</v>
      </c>
      <c r="S7" s="4">
        <v>18.776486718899999</v>
      </c>
      <c r="T7" s="4">
        <v>249.66378749790005</v>
      </c>
      <c r="U7" s="4">
        <v>19.209882639500002</v>
      </c>
      <c r="V7" s="4">
        <v>1.2504822625000001</v>
      </c>
      <c r="W7" s="4">
        <v>54.300131702399995</v>
      </c>
      <c r="X7" s="4">
        <v>61.694378793799999</v>
      </c>
      <c r="Y7" s="4">
        <v>4.6104331444</v>
      </c>
      <c r="Z7" s="4">
        <v>7.3023291308000005</v>
      </c>
      <c r="AA7" s="4">
        <v>5.6981256000000003E-3</v>
      </c>
      <c r="AB7" s="4">
        <v>13.8141013321</v>
      </c>
      <c r="AC7" s="4">
        <v>1.5047837219</v>
      </c>
      <c r="AD7" s="4">
        <v>9.89310417E-2</v>
      </c>
      <c r="AE7" s="4">
        <v>1.2005806138999999</v>
      </c>
      <c r="AF7" s="4">
        <v>4.8378484505000001</v>
      </c>
      <c r="AG7" s="4">
        <v>19.876633287499999</v>
      </c>
      <c r="AH7" s="4">
        <v>73.750808921800001</v>
      </c>
      <c r="AI7" s="4">
        <v>43.092698318300002</v>
      </c>
      <c r="AJ7" s="4">
        <v>41.449590209</v>
      </c>
      <c r="AK7" s="4">
        <v>194.53328232369998</v>
      </c>
    </row>
    <row r="8" spans="1:100" ht="14.25">
      <c r="A8" s="6" t="s">
        <v>41</v>
      </c>
      <c r="B8" s="4">
        <v>32.666911797200001</v>
      </c>
      <c r="C8" s="4">
        <v>4.1971900947000007</v>
      </c>
      <c r="D8" s="4">
        <v>0.53301273960000006</v>
      </c>
      <c r="E8" s="4">
        <v>1.0684338090000001</v>
      </c>
      <c r="F8" s="4">
        <v>7.0133405300000007E-2</v>
      </c>
      <c r="G8" s="4">
        <v>0.64450118680000013</v>
      </c>
      <c r="H8" s="4">
        <v>0.20581821489999999</v>
      </c>
      <c r="I8" s="4">
        <v>8.5977320199999999E-2</v>
      </c>
      <c r="J8" s="4">
        <v>52.347301097600003</v>
      </c>
      <c r="K8" s="4">
        <v>8.3586668405999998</v>
      </c>
      <c r="L8" s="4">
        <v>4.9154789275999997</v>
      </c>
      <c r="M8" s="4">
        <v>0.67896178629999993</v>
      </c>
      <c r="N8" s="4">
        <v>0.62139550620000006</v>
      </c>
      <c r="O8" s="4">
        <v>0.42972527179999997</v>
      </c>
      <c r="P8" s="4">
        <v>2.0687718501000001</v>
      </c>
      <c r="Q8" s="4">
        <v>0.88162380489999992</v>
      </c>
      <c r="R8" s="4">
        <v>0.79873547370000009</v>
      </c>
      <c r="S8" s="4">
        <v>0.58655193620000001</v>
      </c>
      <c r="T8" s="4">
        <v>14.8920359046</v>
      </c>
      <c r="U8" s="4">
        <v>0.25345224710000003</v>
      </c>
      <c r="V8" s="4">
        <v>0.16653845890000002</v>
      </c>
      <c r="W8" s="4">
        <v>1.8898853518000001</v>
      </c>
      <c r="X8" s="4">
        <v>4.0325770106999999</v>
      </c>
      <c r="Y8" s="4">
        <v>0.17759018489999998</v>
      </c>
      <c r="Z8" s="4">
        <v>0.12737004539999999</v>
      </c>
      <c r="AA8" s="4">
        <v>3.992442E-4</v>
      </c>
      <c r="AB8" s="4">
        <v>1.2582211609</v>
      </c>
      <c r="AC8" s="4">
        <v>0.13734115250000001</v>
      </c>
      <c r="AD8" s="4">
        <v>6.740250999999999E-4</v>
      </c>
      <c r="AE8" s="4">
        <v>1.6737385699999999E-2</v>
      </c>
      <c r="AF8" s="4">
        <v>0.33544833709999999</v>
      </c>
      <c r="AG8" s="4">
        <v>2.3207881394999998</v>
      </c>
      <c r="AH8" s="4">
        <v>2.3000502363999997</v>
      </c>
      <c r="AI8" s="4">
        <v>2.0575648968000002</v>
      </c>
      <c r="AJ8" s="4">
        <v>2.7999681018999998</v>
      </c>
      <c r="AK8" s="4">
        <v>21.403788864799999</v>
      </c>
    </row>
    <row r="9" spans="1:100" ht="14.25">
      <c r="A9" s="6" t="s">
        <v>42</v>
      </c>
      <c r="B9" s="4">
        <v>13.329432810799998</v>
      </c>
      <c r="C9" s="4">
        <v>0.9162038575</v>
      </c>
      <c r="D9" s="4">
        <v>0.48288889689999998</v>
      </c>
      <c r="E9" s="4">
        <v>9.3437723799999983E-2</v>
      </c>
      <c r="F9" s="4">
        <v>4.7962407999999998E-2</v>
      </c>
      <c r="G9" s="4">
        <v>0.45157802420000004</v>
      </c>
      <c r="H9" s="4">
        <v>0.45912135180000002</v>
      </c>
      <c r="I9" s="4">
        <v>0.41549867770000004</v>
      </c>
      <c r="J9" s="4">
        <v>9.6813493770000001</v>
      </c>
      <c r="K9" s="4">
        <v>2.9977532069000001</v>
      </c>
      <c r="L9" s="4">
        <v>4.4235476237000002</v>
      </c>
      <c r="M9" s="4">
        <v>0.37487887279999998</v>
      </c>
      <c r="N9" s="4">
        <v>0.73591346249999989</v>
      </c>
      <c r="O9" s="4">
        <v>0.13183406849999998</v>
      </c>
      <c r="P9" s="4">
        <v>1.6721322968000008</v>
      </c>
      <c r="Q9" s="4">
        <v>0.45659800870000006</v>
      </c>
      <c r="R9" s="4">
        <v>0.53209847139999999</v>
      </c>
      <c r="S9" s="4">
        <v>0.44248298189999996</v>
      </c>
      <c r="T9" s="4">
        <v>4.5677117676999996</v>
      </c>
      <c r="U9" s="4">
        <v>0.12229616800000001</v>
      </c>
      <c r="V9" s="4">
        <v>7.4467921500000006E-2</v>
      </c>
      <c r="W9" s="4">
        <v>0.47197230109999999</v>
      </c>
      <c r="X9" s="4">
        <v>0.38410694350000002</v>
      </c>
      <c r="Y9" s="4">
        <v>3.1339949200000002E-2</v>
      </c>
      <c r="Z9" s="4">
        <v>0.10975307349999999</v>
      </c>
      <c r="AA9" s="4">
        <v>2.9484910999999997E-3</v>
      </c>
      <c r="AB9" s="4">
        <v>0.37040810490000003</v>
      </c>
      <c r="AC9" s="4">
        <v>6.6416989100000004E-2</v>
      </c>
      <c r="AD9" s="4">
        <v>7.4572924999999997E-3</v>
      </c>
      <c r="AE9" s="4">
        <v>1.58372889E-2</v>
      </c>
      <c r="AF9" s="4">
        <v>5.9981055599999993E-2</v>
      </c>
      <c r="AG9" s="4">
        <v>0.9939591619999999</v>
      </c>
      <c r="AH9" s="4">
        <v>1.0382403973000001</v>
      </c>
      <c r="AI9" s="4">
        <v>0.30440685419999997</v>
      </c>
      <c r="AJ9" s="4">
        <v>1.6847199414999998</v>
      </c>
      <c r="AK9" s="4">
        <v>21.584862310999998</v>
      </c>
    </row>
    <row r="10" spans="1:100" ht="14.25">
      <c r="A10" s="5" t="s">
        <v>43</v>
      </c>
      <c r="B10" s="4">
        <v>308.9210413038</v>
      </c>
      <c r="C10" s="4">
        <v>10.2482321297</v>
      </c>
      <c r="D10" s="4">
        <v>6.7397175172999999</v>
      </c>
      <c r="E10" s="4">
        <v>1.1729637503000001</v>
      </c>
      <c r="F10" s="4">
        <v>4.7941272994999995</v>
      </c>
      <c r="G10" s="4">
        <v>3.8879675425999998</v>
      </c>
      <c r="H10" s="4">
        <v>0.28693537590000001</v>
      </c>
      <c r="I10" s="4">
        <v>0.179230942</v>
      </c>
      <c r="J10" s="4">
        <v>638.23850559109997</v>
      </c>
      <c r="K10" s="4">
        <v>57.889403098199999</v>
      </c>
      <c r="L10" s="4">
        <v>35.594414342200004</v>
      </c>
      <c r="M10" s="4">
        <v>7.1497618275999999</v>
      </c>
      <c r="N10" s="4">
        <v>21.072363491199997</v>
      </c>
      <c r="O10" s="4">
        <v>2.5240433180999999</v>
      </c>
      <c r="P10" s="4">
        <v>26.754955686500001</v>
      </c>
      <c r="Q10" s="4">
        <v>14.133295955099999</v>
      </c>
      <c r="R10" s="4">
        <v>9.6179902715000001</v>
      </c>
      <c r="S10" s="4">
        <v>13.101875805699999</v>
      </c>
      <c r="T10" s="4">
        <v>68.499508396799996</v>
      </c>
      <c r="U10" s="4">
        <v>7.2189219309000006</v>
      </c>
      <c r="V10" s="4">
        <v>0.39326464780000003</v>
      </c>
      <c r="W10" s="4">
        <v>13.7047179332</v>
      </c>
      <c r="X10" s="4">
        <v>14.736340672699999</v>
      </c>
      <c r="Y10" s="4">
        <v>3.7905960435000003</v>
      </c>
      <c r="Z10" s="4">
        <v>1.9631125309999999</v>
      </c>
      <c r="AA10" s="4">
        <v>2.5000000000000001E-4</v>
      </c>
      <c r="AB10" s="4">
        <v>3.8656359752</v>
      </c>
      <c r="AC10" s="4">
        <v>0.91873358000000005</v>
      </c>
      <c r="AD10" s="4">
        <v>0.12884336539999999</v>
      </c>
      <c r="AE10" s="4">
        <v>2.3246198318999998</v>
      </c>
      <c r="AF10" s="4">
        <v>2.4093620802000002</v>
      </c>
      <c r="AG10" s="4">
        <v>0.2228436419</v>
      </c>
      <c r="AH10" s="4">
        <v>11.136063290699999</v>
      </c>
      <c r="AI10" s="4">
        <v>5.5051280987000002</v>
      </c>
      <c r="AJ10" s="4">
        <v>14.855972378699999</v>
      </c>
      <c r="AK10" s="4">
        <v>102.2789096277</v>
      </c>
    </row>
    <row r="11" spans="1:100" ht="14.25">
      <c r="A11" s="5" t="s">
        <v>44</v>
      </c>
      <c r="B11" s="4">
        <v>77.30298465189999</v>
      </c>
      <c r="C11" s="4">
        <v>7.7262998038999999</v>
      </c>
      <c r="D11" s="4">
        <v>5.9101025830999996</v>
      </c>
      <c r="E11" s="4">
        <v>6.7538620399999999E-2</v>
      </c>
      <c r="F11" s="4">
        <v>4.7814369377999997</v>
      </c>
      <c r="G11" s="4">
        <v>0.93597662539999993</v>
      </c>
      <c r="H11" s="4">
        <v>0.15617136640000001</v>
      </c>
      <c r="I11" s="4">
        <v>0.16527944750000001</v>
      </c>
      <c r="J11" s="4">
        <v>119.26714794360001</v>
      </c>
      <c r="K11" s="4">
        <v>45.338219788800004</v>
      </c>
      <c r="L11" s="4">
        <v>19.466493100600001</v>
      </c>
      <c r="M11" s="4">
        <v>5.4065458116999991</v>
      </c>
      <c r="N11" s="4">
        <v>1.9510435967000002</v>
      </c>
      <c r="O11" s="4">
        <v>2.4393680159</v>
      </c>
      <c r="P11" s="4">
        <v>17.708562367400003</v>
      </c>
      <c r="Q11" s="4">
        <v>8.7507080587000008</v>
      </c>
      <c r="R11" s="4">
        <v>4.5130505027999996</v>
      </c>
      <c r="S11" s="4">
        <v>10.698021001300001</v>
      </c>
      <c r="T11" s="4">
        <v>42.910231134100002</v>
      </c>
      <c r="U11" s="4">
        <v>1.2837485883999999</v>
      </c>
      <c r="V11" s="4">
        <v>0.13429084660000001</v>
      </c>
      <c r="W11" s="4">
        <v>2.5603069825000002</v>
      </c>
      <c r="X11" s="4">
        <v>6.4190480303999999</v>
      </c>
      <c r="Y11" s="4">
        <v>2.1481745172999998</v>
      </c>
      <c r="Z11" s="4">
        <v>0.49576155329999999</v>
      </c>
      <c r="AA11" s="4">
        <v>2.5000000000000001E-4</v>
      </c>
      <c r="AB11" s="4">
        <v>1.0768273165</v>
      </c>
      <c r="AC11" s="4">
        <v>0.10492864689999999</v>
      </c>
      <c r="AD11" s="4">
        <v>0</v>
      </c>
      <c r="AE11" s="4">
        <v>7.6661800000000002E-2</v>
      </c>
      <c r="AF11" s="4">
        <v>1.1384819093</v>
      </c>
      <c r="AG11" s="4">
        <v>0.21334476399999999</v>
      </c>
      <c r="AH11" s="4">
        <v>9.6767463009999997</v>
      </c>
      <c r="AI11" s="4">
        <v>4.4891624907000001</v>
      </c>
      <c r="AJ11" s="4">
        <v>13.389326173499999</v>
      </c>
      <c r="AK11" s="4">
        <v>34.804037021799999</v>
      </c>
    </row>
    <row r="12" spans="1:100" ht="14.25">
      <c r="A12" s="5" t="s">
        <v>45</v>
      </c>
      <c r="B12" s="4">
        <v>227.06581334430001</v>
      </c>
      <c r="C12" s="4">
        <v>0.78700271459999993</v>
      </c>
      <c r="D12" s="4">
        <v>0.111</v>
      </c>
      <c r="E12" s="4">
        <v>8.7100490000000003E-2</v>
      </c>
      <c r="F12" s="4">
        <v>1.0533155299999999E-2</v>
      </c>
      <c r="G12" s="4">
        <v>1.3590532999999999E-3</v>
      </c>
      <c r="H12" s="4">
        <v>0</v>
      </c>
      <c r="I12" s="4">
        <v>1.39514945E-2</v>
      </c>
      <c r="J12" s="4">
        <v>514.72506929300005</v>
      </c>
      <c r="K12" s="4">
        <v>3.3297913918000002</v>
      </c>
      <c r="L12" s="4">
        <v>11.724682490499999</v>
      </c>
      <c r="M12" s="4">
        <v>0.25358640490000001</v>
      </c>
      <c r="N12" s="4">
        <v>17.993468310800001</v>
      </c>
      <c r="O12" s="4">
        <v>1.6166553100000002E-2</v>
      </c>
      <c r="P12" s="4">
        <v>1.6265608230999999</v>
      </c>
      <c r="Q12" s="4">
        <v>4.0472965200999997</v>
      </c>
      <c r="R12" s="4">
        <v>0.58427681210000004</v>
      </c>
      <c r="S12" s="4">
        <v>1.0054516831</v>
      </c>
      <c r="T12" s="4">
        <v>2.8778304509999941</v>
      </c>
      <c r="U12" s="4">
        <v>5.3649584933999996</v>
      </c>
      <c r="V12" s="4">
        <v>8.2959599999999998E-3</v>
      </c>
      <c r="W12" s="4">
        <v>5.8798005599999995E-2</v>
      </c>
      <c r="X12" s="4">
        <v>0.2807534639</v>
      </c>
      <c r="Y12" s="4">
        <v>0.25110686160000001</v>
      </c>
      <c r="Z12" s="4">
        <v>0.20155648070000001</v>
      </c>
      <c r="AA12" s="4">
        <v>0</v>
      </c>
      <c r="AB12" s="4">
        <v>2.0078409915000002</v>
      </c>
      <c r="AC12" s="4">
        <v>0.5028946675</v>
      </c>
      <c r="AD12" s="4">
        <v>0</v>
      </c>
      <c r="AE12" s="4">
        <v>2.2399989800000002</v>
      </c>
      <c r="AF12" s="4">
        <v>2.7654400000000001E-3</v>
      </c>
      <c r="AG12" s="4">
        <v>4.2066290000000001E-4</v>
      </c>
      <c r="AH12" s="4">
        <v>0.86736410459999991</v>
      </c>
      <c r="AI12" s="4">
        <v>0.1093757142</v>
      </c>
      <c r="AJ12" s="4">
        <v>0.46707677650000001</v>
      </c>
      <c r="AK12" s="4">
        <v>53.494641993900004</v>
      </c>
    </row>
    <row r="13" spans="1:100" ht="14.25">
      <c r="A13" s="5" t="s">
        <v>46</v>
      </c>
      <c r="B13" s="4">
        <v>4.5274647458999997</v>
      </c>
      <c r="C13" s="4">
        <v>1.7349296112000001</v>
      </c>
      <c r="D13" s="4">
        <v>0.7186149342</v>
      </c>
      <c r="E13" s="4">
        <v>1.0183246398999999</v>
      </c>
      <c r="F13" s="4">
        <v>2.1572064000000002E-3</v>
      </c>
      <c r="G13" s="4">
        <v>2.9506318639</v>
      </c>
      <c r="H13" s="4">
        <v>0.1307640095</v>
      </c>
      <c r="I13" s="4">
        <v>0</v>
      </c>
      <c r="J13" s="4">
        <v>4.2000926806000001</v>
      </c>
      <c r="K13" s="4">
        <v>9.2210620676000001</v>
      </c>
      <c r="L13" s="4">
        <v>4.4023602634000003</v>
      </c>
      <c r="M13" s="4">
        <v>1.489629611</v>
      </c>
      <c r="N13" s="4">
        <v>1.1278515837</v>
      </c>
      <c r="O13" s="4">
        <v>6.8508749100000002E-2</v>
      </c>
      <c r="P13" s="4">
        <v>7.4198324960000006</v>
      </c>
      <c r="Q13" s="4">
        <v>1.2572922563</v>
      </c>
      <c r="R13" s="4">
        <v>4.5206629565999998</v>
      </c>
      <c r="S13" s="4">
        <v>1.3984031212999999</v>
      </c>
      <c r="T13" s="4">
        <v>22.709893965500001</v>
      </c>
      <c r="U13" s="4">
        <v>0.57008818049999999</v>
      </c>
      <c r="V13" s="4">
        <v>0.25067784120000003</v>
      </c>
      <c r="W13" s="4">
        <v>11.085612945099999</v>
      </c>
      <c r="X13" s="4">
        <v>8.0364236364000003</v>
      </c>
      <c r="Y13" s="4">
        <v>1.3913146646000001</v>
      </c>
      <c r="Z13" s="4">
        <v>1.2657944970000001</v>
      </c>
      <c r="AA13" s="4">
        <v>0</v>
      </c>
      <c r="AB13" s="4">
        <v>0.78096766719999999</v>
      </c>
      <c r="AC13" s="4">
        <v>0.31091026560000001</v>
      </c>
      <c r="AD13" s="4">
        <v>0.12884336539999999</v>
      </c>
      <c r="AE13" s="4">
        <v>7.7541818999999996E-3</v>
      </c>
      <c r="AF13" s="4">
        <v>1.2681147309</v>
      </c>
      <c r="AG13" s="4">
        <v>9.0782150000000006E-3</v>
      </c>
      <c r="AH13" s="4">
        <v>0.59195288509999999</v>
      </c>
      <c r="AI13" s="4">
        <v>0.90658989379999999</v>
      </c>
      <c r="AJ13" s="4">
        <v>0.9995694287000001</v>
      </c>
      <c r="AK13" s="4">
        <v>13.969192203399999</v>
      </c>
    </row>
    <row r="14" spans="1:100" ht="14.25">
      <c r="A14" s="2" t="s">
        <v>47</v>
      </c>
      <c r="B14" s="12">
        <v>651.24350995660006</v>
      </c>
      <c r="C14" s="12">
        <v>67.953013305500008</v>
      </c>
      <c r="D14" s="12">
        <v>27.089012796900001</v>
      </c>
      <c r="E14" s="12">
        <v>17.020634229799999</v>
      </c>
      <c r="F14" s="12">
        <v>11.151730383599999</v>
      </c>
      <c r="G14" s="12">
        <v>26.184276088200001</v>
      </c>
      <c r="H14" s="12">
        <v>12.1663457791</v>
      </c>
      <c r="I14" s="12">
        <v>7.3622171005999997</v>
      </c>
      <c r="J14" s="12">
        <v>937.65158636119997</v>
      </c>
      <c r="K14" s="12">
        <v>267.10583390300002</v>
      </c>
      <c r="L14" s="12">
        <v>123.81755799650001</v>
      </c>
      <c r="M14" s="12">
        <v>37.551815380000001</v>
      </c>
      <c r="N14" s="12">
        <v>42.678152282600003</v>
      </c>
      <c r="O14" s="12">
        <v>16.182452834100001</v>
      </c>
      <c r="P14" s="12">
        <v>100.7443597266</v>
      </c>
      <c r="Q14" s="12">
        <v>50.773201903900002</v>
      </c>
      <c r="R14" s="12">
        <v>30.290633563499998</v>
      </c>
      <c r="S14" s="12">
        <v>21.106079247100002</v>
      </c>
      <c r="T14" s="12">
        <v>244.87084688029998</v>
      </c>
      <c r="U14" s="12">
        <v>27.030029856199999</v>
      </c>
      <c r="V14" s="12">
        <v>9.8474423994000002</v>
      </c>
      <c r="W14" s="12">
        <v>61.139428612799996</v>
      </c>
      <c r="X14" s="12">
        <v>51.192280648400001</v>
      </c>
      <c r="Y14" s="12">
        <v>4.8270172382999998</v>
      </c>
      <c r="Z14" s="12">
        <v>10.949780105899999</v>
      </c>
      <c r="AA14" s="12">
        <v>0.11334631169999999</v>
      </c>
      <c r="AB14" s="12">
        <v>22.272622988200002</v>
      </c>
      <c r="AC14" s="12">
        <v>8.8128717060999993</v>
      </c>
      <c r="AD14" s="12">
        <v>0.88430087180000005</v>
      </c>
      <c r="AE14" s="12">
        <v>2.2425554994999999</v>
      </c>
      <c r="AF14" s="12">
        <v>6.9975461844000009</v>
      </c>
      <c r="AG14" s="12">
        <v>28.063272765700003</v>
      </c>
      <c r="AH14" s="12">
        <v>49.830597242499998</v>
      </c>
      <c r="AI14" s="12">
        <v>59.8050630965</v>
      </c>
      <c r="AJ14" s="12">
        <v>47.568319307700001</v>
      </c>
      <c r="AK14" s="12">
        <v>339.99124119710001</v>
      </c>
      <c r="AL14" s="14"/>
    </row>
    <row r="15" spans="1:100" ht="14.25">
      <c r="A15" s="5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100" ht="14.25">
      <c r="A16" s="5" t="s">
        <v>39</v>
      </c>
      <c r="B16" s="4">
        <v>371.00253216530001</v>
      </c>
      <c r="C16" s="4">
        <v>55.154701807700008</v>
      </c>
      <c r="D16" s="4">
        <v>23.7690668587</v>
      </c>
      <c r="E16" s="4">
        <v>14.620593680299999</v>
      </c>
      <c r="F16" s="4">
        <v>9.9807425417999998</v>
      </c>
      <c r="G16" s="4">
        <v>21.541480284100004</v>
      </c>
      <c r="H16" s="4">
        <v>11.8126310634</v>
      </c>
      <c r="I16" s="4">
        <v>6.9941176787000003</v>
      </c>
      <c r="J16" s="4">
        <v>453.40136596809998</v>
      </c>
      <c r="K16" s="4">
        <v>230.36315284490001</v>
      </c>
      <c r="L16" s="4">
        <v>97.847295098599986</v>
      </c>
      <c r="M16" s="4">
        <v>34.221717804599997</v>
      </c>
      <c r="N16" s="4">
        <v>27.486063857200001</v>
      </c>
      <c r="O16" s="4">
        <v>12.991246326400001</v>
      </c>
      <c r="P16" s="4">
        <v>84.192917191299998</v>
      </c>
      <c r="Q16" s="4">
        <v>46.232349368100003</v>
      </c>
      <c r="R16" s="4">
        <v>23.015719004899999</v>
      </c>
      <c r="S16" s="4">
        <v>17.321050365200001</v>
      </c>
      <c r="T16" s="4">
        <v>190.61220709770004</v>
      </c>
      <c r="U16" s="4">
        <v>17.7824357836</v>
      </c>
      <c r="V16" s="4">
        <v>5.9727745446</v>
      </c>
      <c r="W16" s="4">
        <v>52.403149976199998</v>
      </c>
      <c r="X16" s="4">
        <v>41.1306372616</v>
      </c>
      <c r="Y16" s="4">
        <v>2.3185023789999999</v>
      </c>
      <c r="Z16" s="4">
        <v>5.7159589348999997</v>
      </c>
      <c r="AA16" s="4">
        <v>9.0796768200000003E-2</v>
      </c>
      <c r="AB16" s="4">
        <v>17.964356860500001</v>
      </c>
      <c r="AC16" s="4">
        <v>5.1213211895999997</v>
      </c>
      <c r="AD16" s="4">
        <v>0.22743429690000003</v>
      </c>
      <c r="AE16" s="4">
        <v>1.3005298184</v>
      </c>
      <c r="AF16" s="4">
        <v>5.7971298038999999</v>
      </c>
      <c r="AG16" s="4">
        <v>23.182679169</v>
      </c>
      <c r="AH16" s="4">
        <v>41.336721442800005</v>
      </c>
      <c r="AI16" s="4">
        <v>53.168341087500004</v>
      </c>
      <c r="AJ16" s="4">
        <v>38.541847046900003</v>
      </c>
      <c r="AK16" s="4">
        <v>215.47319229889999</v>
      </c>
    </row>
    <row r="17" spans="1:38" ht="14.25">
      <c r="A17" s="6" t="s">
        <v>40</v>
      </c>
      <c r="B17" s="4">
        <v>276.97081768570001</v>
      </c>
      <c r="C17" s="4">
        <v>41.614801886100004</v>
      </c>
      <c r="D17" s="4">
        <v>21.364815518499999</v>
      </c>
      <c r="E17" s="4">
        <v>13.548344952999999</v>
      </c>
      <c r="F17" s="4">
        <v>8.8136537375999993</v>
      </c>
      <c r="G17" s="4">
        <v>17.420422563899997</v>
      </c>
      <c r="H17" s="4">
        <v>9.1539309094000014</v>
      </c>
      <c r="I17" s="4">
        <v>5.7556079523000001</v>
      </c>
      <c r="J17" s="4">
        <v>314.5509637573</v>
      </c>
      <c r="K17" s="4">
        <v>193.99053088069999</v>
      </c>
      <c r="L17" s="4">
        <v>65.413278759400001</v>
      </c>
      <c r="M17" s="4">
        <v>27.144511530199999</v>
      </c>
      <c r="N17" s="4">
        <v>22.541135390999994</v>
      </c>
      <c r="O17" s="4">
        <v>11.9690456876</v>
      </c>
      <c r="P17" s="4">
        <v>73.515816182799995</v>
      </c>
      <c r="Q17" s="4">
        <v>40.005367510500001</v>
      </c>
      <c r="R17" s="4">
        <v>18.284046855</v>
      </c>
      <c r="S17" s="4">
        <v>14.167809458599999</v>
      </c>
      <c r="T17" s="4">
        <v>140.90178530829999</v>
      </c>
      <c r="U17" s="4">
        <v>16.169256573399998</v>
      </c>
      <c r="V17" s="4">
        <v>4.3338470245999998</v>
      </c>
      <c r="W17" s="4">
        <v>47.896953161800006</v>
      </c>
      <c r="X17" s="4">
        <v>35.082468709699995</v>
      </c>
      <c r="Y17" s="4">
        <v>0.8813974336</v>
      </c>
      <c r="Z17" s="4">
        <v>4.2508183823000003</v>
      </c>
      <c r="AA17" s="4">
        <v>8.4733559399999991E-2</v>
      </c>
      <c r="AB17" s="4">
        <v>15.168176862499999</v>
      </c>
      <c r="AC17" s="4">
        <v>4.6093477116999999</v>
      </c>
      <c r="AD17" s="4">
        <v>0.15993866649999999</v>
      </c>
      <c r="AE17" s="4">
        <v>0.52907065149999999</v>
      </c>
      <c r="AF17" s="4">
        <v>4.6888295017999999</v>
      </c>
      <c r="AG17" s="4">
        <v>19.1928088885</v>
      </c>
      <c r="AH17" s="4">
        <v>37.364479477899998</v>
      </c>
      <c r="AI17" s="4">
        <v>49.560811993500003</v>
      </c>
      <c r="AJ17" s="4">
        <v>34.494676061199996</v>
      </c>
      <c r="AK17" s="4">
        <v>151.8054675647</v>
      </c>
    </row>
    <row r="18" spans="1:38" ht="14.25">
      <c r="A18" s="6" t="s">
        <v>41</v>
      </c>
      <c r="B18" s="4">
        <v>39.603116761799996</v>
      </c>
      <c r="C18" s="4">
        <v>5.1703434239999995</v>
      </c>
      <c r="D18" s="4">
        <v>1.488925469</v>
      </c>
      <c r="E18" s="4">
        <v>0.69980102700000002</v>
      </c>
      <c r="F18" s="4">
        <v>0.55793293099999997</v>
      </c>
      <c r="G18" s="4">
        <v>2.5202309679999999</v>
      </c>
      <c r="H18" s="4">
        <v>1.8118240453999999</v>
      </c>
      <c r="I18" s="4">
        <v>0.81911107080000001</v>
      </c>
      <c r="J18" s="4">
        <v>71.824824212300001</v>
      </c>
      <c r="K18" s="4">
        <v>11.8000367047</v>
      </c>
      <c r="L18" s="4">
        <v>13.4354346578</v>
      </c>
      <c r="M18" s="4">
        <v>1.5944707291</v>
      </c>
      <c r="N18" s="4">
        <v>1.2775348556999999</v>
      </c>
      <c r="O18" s="4">
        <v>0.550430694</v>
      </c>
      <c r="P18" s="4">
        <v>3.6888808374000002</v>
      </c>
      <c r="Q18" s="4">
        <v>2.0537356672999998</v>
      </c>
      <c r="R18" s="4">
        <v>2.5946230046999998</v>
      </c>
      <c r="S18" s="4">
        <v>1.2501949321999999</v>
      </c>
      <c r="T18" s="4">
        <v>27.249883644100002</v>
      </c>
      <c r="U18" s="4">
        <v>0.52237683090000009</v>
      </c>
      <c r="V18" s="4">
        <v>0.9126851641</v>
      </c>
      <c r="W18" s="4">
        <v>1.5490606480000002</v>
      </c>
      <c r="X18" s="4">
        <v>3.4470488198</v>
      </c>
      <c r="Y18" s="4">
        <v>0.98363004970000001</v>
      </c>
      <c r="Z18" s="4">
        <v>0.60910172130000007</v>
      </c>
      <c r="AA18" s="4">
        <v>5.9182480000000001E-3</v>
      </c>
      <c r="AB18" s="4">
        <v>1.3866399772</v>
      </c>
      <c r="AC18" s="4">
        <v>0.24196804229999999</v>
      </c>
      <c r="AD18" s="4">
        <v>3.9959362700000001E-2</v>
      </c>
      <c r="AE18" s="4">
        <v>7.3077266399999993E-2</v>
      </c>
      <c r="AF18" s="4">
        <v>0.45492155049999999</v>
      </c>
      <c r="AG18" s="4">
        <v>1.6157282334999998</v>
      </c>
      <c r="AH18" s="4">
        <v>2.2598066145</v>
      </c>
      <c r="AI18" s="4">
        <v>1.9392992944999998</v>
      </c>
      <c r="AJ18" s="4">
        <v>2.5537663116</v>
      </c>
      <c r="AK18" s="4">
        <v>26.411120328499997</v>
      </c>
    </row>
    <row r="19" spans="1:38" ht="14.25">
      <c r="A19" s="6" t="s">
        <v>42</v>
      </c>
      <c r="B19" s="4">
        <v>54.428597717799995</v>
      </c>
      <c r="C19" s="4">
        <v>8.3695564975999996</v>
      </c>
      <c r="D19" s="4">
        <v>0.91532587120000009</v>
      </c>
      <c r="E19" s="4">
        <v>0.37244770030000002</v>
      </c>
      <c r="F19" s="4">
        <v>0.60915587319999998</v>
      </c>
      <c r="G19" s="4">
        <v>1.6008267521999999</v>
      </c>
      <c r="H19" s="4">
        <v>0.84687610859999995</v>
      </c>
      <c r="I19" s="4">
        <v>0.4193986556</v>
      </c>
      <c r="J19" s="4">
        <v>67.025577998499998</v>
      </c>
      <c r="K19" s="4">
        <v>24.572585259500002</v>
      </c>
      <c r="L19" s="4">
        <v>18.998581681400001</v>
      </c>
      <c r="M19" s="4">
        <v>5.4827355452999997</v>
      </c>
      <c r="N19" s="4">
        <v>3.6673936105</v>
      </c>
      <c r="O19" s="4">
        <v>0.47176994480000006</v>
      </c>
      <c r="P19" s="4">
        <v>6.9882201711</v>
      </c>
      <c r="Q19" s="4">
        <v>4.1732461903000004</v>
      </c>
      <c r="R19" s="4">
        <v>2.1370491452000002</v>
      </c>
      <c r="S19" s="4">
        <v>1.9030459743999999</v>
      </c>
      <c r="T19" s="4">
        <v>22.460538145300003</v>
      </c>
      <c r="U19" s="4">
        <v>1.0908023793000001</v>
      </c>
      <c r="V19" s="4">
        <v>0.72624235590000008</v>
      </c>
      <c r="W19" s="4">
        <v>2.9571361663999998</v>
      </c>
      <c r="X19" s="4">
        <v>2.6011197320999999</v>
      </c>
      <c r="Y19" s="4">
        <v>0.45347489569999999</v>
      </c>
      <c r="Z19" s="4">
        <v>0.85603883130000014</v>
      </c>
      <c r="AA19" s="4">
        <v>1.449608E-4</v>
      </c>
      <c r="AB19" s="4">
        <v>1.4095400207999997</v>
      </c>
      <c r="AC19" s="4">
        <v>0.27000543560000001</v>
      </c>
      <c r="AD19" s="4">
        <v>2.7536267699999999E-2</v>
      </c>
      <c r="AE19" s="4">
        <v>0.69838190049999993</v>
      </c>
      <c r="AF19" s="4">
        <v>0.65337875159999992</v>
      </c>
      <c r="AG19" s="4">
        <v>2.3741420470000003</v>
      </c>
      <c r="AH19" s="4">
        <v>1.7124353503999998</v>
      </c>
      <c r="AI19" s="4">
        <v>1.6682297995000002</v>
      </c>
      <c r="AJ19" s="4">
        <v>1.4934046741</v>
      </c>
      <c r="AK19" s="4">
        <v>37.256604405700003</v>
      </c>
    </row>
    <row r="20" spans="1:38" ht="14.25">
      <c r="A20" s="5" t="s">
        <v>43</v>
      </c>
      <c r="B20" s="4">
        <v>279.46716990819999</v>
      </c>
      <c r="C20" s="4">
        <v>12.7279896521</v>
      </c>
      <c r="D20" s="4">
        <v>3.2429273808999999</v>
      </c>
      <c r="E20" s="4">
        <v>2.3435610333999999</v>
      </c>
      <c r="F20" s="4">
        <v>1.1386745852</v>
      </c>
      <c r="G20" s="4">
        <v>4.5525984300999998</v>
      </c>
      <c r="H20" s="4">
        <v>0.31742293780000003</v>
      </c>
      <c r="I20" s="4">
        <v>0.31715466329999997</v>
      </c>
      <c r="J20" s="4">
        <v>483.79676632980005</v>
      </c>
      <c r="K20" s="4">
        <v>36.467152872199996</v>
      </c>
      <c r="L20" s="4">
        <v>25.7730108242</v>
      </c>
      <c r="M20" s="4">
        <v>3.2905336105000003</v>
      </c>
      <c r="N20" s="4">
        <v>15.123162408499999</v>
      </c>
      <c r="O20" s="4">
        <v>3.1574992742000001</v>
      </c>
      <c r="P20" s="4">
        <v>16.381736917599998</v>
      </c>
      <c r="Q20" s="4">
        <v>4.4398786061999997</v>
      </c>
      <c r="R20" s="4">
        <v>7.1764609769000005</v>
      </c>
      <c r="S20" s="4">
        <v>3.7133131569</v>
      </c>
      <c r="T20" s="4">
        <v>53.670458860699981</v>
      </c>
      <c r="U20" s="4">
        <v>9.2065967712999992</v>
      </c>
      <c r="V20" s="4">
        <v>3.85671696</v>
      </c>
      <c r="W20" s="4">
        <v>8.6821199211</v>
      </c>
      <c r="X20" s="4">
        <v>9.9249001875000005</v>
      </c>
      <c r="Y20" s="4">
        <v>2.4847475694000001</v>
      </c>
      <c r="Z20" s="4">
        <v>5.1865397198999998</v>
      </c>
      <c r="AA20" s="4">
        <v>2.2465539999999999E-2</v>
      </c>
      <c r="AB20" s="4">
        <v>4.2392309754999999</v>
      </c>
      <c r="AC20" s="4">
        <v>3.6737937881999998</v>
      </c>
      <c r="AD20" s="4">
        <v>0.65219132340000008</v>
      </c>
      <c r="AE20" s="4">
        <v>0.93387158739999998</v>
      </c>
      <c r="AF20" s="4">
        <v>1.1706222705</v>
      </c>
      <c r="AG20" s="4">
        <v>4.8319769028000001</v>
      </c>
      <c r="AH20" s="4">
        <v>8.4542070701000007</v>
      </c>
      <c r="AI20" s="4">
        <v>6.6007837344000002</v>
      </c>
      <c r="AJ20" s="4">
        <v>8.9618109210999997</v>
      </c>
      <c r="AK20" s="4">
        <v>124.1593630678</v>
      </c>
    </row>
    <row r="21" spans="1:38" ht="14.25">
      <c r="A21" s="5" t="s">
        <v>44</v>
      </c>
      <c r="B21" s="4">
        <v>82.4501225132</v>
      </c>
      <c r="C21" s="4">
        <v>9.1778885416999998</v>
      </c>
      <c r="D21" s="4">
        <v>2.4229330246999998</v>
      </c>
      <c r="E21" s="4">
        <v>6.1392162199999996E-2</v>
      </c>
      <c r="F21" s="4">
        <v>1.0136682617000001</v>
      </c>
      <c r="G21" s="4">
        <v>2.2840848098000004</v>
      </c>
      <c r="H21" s="4">
        <v>0.12630753990000002</v>
      </c>
      <c r="I21" s="4">
        <v>0.1843705336</v>
      </c>
      <c r="J21" s="4">
        <v>127.99240393159999</v>
      </c>
      <c r="K21" s="4">
        <v>23.209793449099998</v>
      </c>
      <c r="L21" s="4">
        <v>17.904214179399997</v>
      </c>
      <c r="M21" s="4">
        <v>0.84656554260000005</v>
      </c>
      <c r="N21" s="4">
        <v>5.153097398499999</v>
      </c>
      <c r="O21" s="4">
        <v>2.4115559044000001</v>
      </c>
      <c r="P21" s="4">
        <v>11.526582563</v>
      </c>
      <c r="Q21" s="4">
        <v>2.8666708474</v>
      </c>
      <c r="R21" s="4">
        <v>2.2174190691</v>
      </c>
      <c r="S21" s="4">
        <v>2.6876301351</v>
      </c>
      <c r="T21" s="4">
        <v>34.252135913899998</v>
      </c>
      <c r="U21" s="4">
        <v>2.113888314</v>
      </c>
      <c r="V21" s="4">
        <v>3.85056325</v>
      </c>
      <c r="W21" s="4">
        <v>4.8632859557999994</v>
      </c>
      <c r="X21" s="4">
        <v>4.4927221926999996</v>
      </c>
      <c r="Y21" s="4">
        <v>0.3152345493</v>
      </c>
      <c r="Z21" s="4">
        <v>3.8340855541000001</v>
      </c>
      <c r="AA21" s="4">
        <v>2.2465539999999999E-2</v>
      </c>
      <c r="AB21" s="4">
        <v>4.0629771587999999</v>
      </c>
      <c r="AC21" s="4">
        <v>2.0494886331000002</v>
      </c>
      <c r="AD21" s="4">
        <v>0.3871703312</v>
      </c>
      <c r="AE21" s="4">
        <v>0.9333954376000001</v>
      </c>
      <c r="AF21" s="4">
        <v>1.0364667940999999</v>
      </c>
      <c r="AG21" s="4">
        <v>4.2787384414999998</v>
      </c>
      <c r="AH21" s="4">
        <v>7.9011681924000001</v>
      </c>
      <c r="AI21" s="4">
        <v>6.0169004745000008</v>
      </c>
      <c r="AJ21" s="4">
        <v>7.9895030771000002</v>
      </c>
      <c r="AK21" s="4">
        <v>41.259586177300001</v>
      </c>
    </row>
    <row r="22" spans="1:38" ht="14.25">
      <c r="A22" s="5" t="s">
        <v>45</v>
      </c>
      <c r="B22" s="4">
        <v>191.55917327520001</v>
      </c>
      <c r="C22" s="4">
        <v>0.44671476310000002</v>
      </c>
      <c r="D22" s="4">
        <v>3.3446547700000002E-2</v>
      </c>
      <c r="E22" s="4">
        <v>3.6643951200000004E-2</v>
      </c>
      <c r="F22" s="4">
        <v>6.7310772099999999E-2</v>
      </c>
      <c r="G22" s="4">
        <v>2.8044190000001341E-4</v>
      </c>
      <c r="H22" s="4">
        <v>0</v>
      </c>
      <c r="I22" s="4">
        <v>4.5566293600000002E-2</v>
      </c>
      <c r="J22" s="4">
        <v>351.98873072309999</v>
      </c>
      <c r="K22" s="4">
        <v>2.4209749080000003</v>
      </c>
      <c r="L22" s="4">
        <v>3.7361631315000006</v>
      </c>
      <c r="M22" s="4">
        <v>3.3254517499999997E-2</v>
      </c>
      <c r="N22" s="4">
        <v>6.6255928903000001</v>
      </c>
      <c r="O22" s="4">
        <v>0.1931156507</v>
      </c>
      <c r="P22" s="4">
        <v>0.16301237330000001</v>
      </c>
      <c r="Q22" s="4">
        <v>4.2066296999999997E-3</v>
      </c>
      <c r="R22" s="4">
        <v>1.5041204855000001</v>
      </c>
      <c r="S22" s="4">
        <v>4.4855326399999999E-2</v>
      </c>
      <c r="T22" s="4">
        <v>2.3966283629999925</v>
      </c>
      <c r="U22" s="4">
        <v>5.5297341403999996</v>
      </c>
      <c r="V22" s="4">
        <v>6.0000000000000001E-3</v>
      </c>
      <c r="W22" s="4">
        <v>0.38134283749999998</v>
      </c>
      <c r="X22" s="4">
        <v>0.12938364119999998</v>
      </c>
      <c r="Y22" s="4">
        <v>0</v>
      </c>
      <c r="Z22" s="4">
        <v>9.5188043999999999E-2</v>
      </c>
      <c r="AA22" s="4">
        <v>0</v>
      </c>
      <c r="AB22" s="4">
        <v>1.40906698E-2</v>
      </c>
      <c r="AC22" s="4">
        <v>8.9957789999999991E-4</v>
      </c>
      <c r="AD22" s="4">
        <v>0</v>
      </c>
      <c r="AE22" s="4">
        <v>0</v>
      </c>
      <c r="AF22" s="4">
        <v>0</v>
      </c>
      <c r="AG22" s="4">
        <v>0.1782388275</v>
      </c>
      <c r="AH22" s="4">
        <v>3.2907812100000003E-2</v>
      </c>
      <c r="AI22" s="4">
        <v>0.1604840511</v>
      </c>
      <c r="AJ22" s="4">
        <v>4.3038921999999993E-3</v>
      </c>
      <c r="AK22" s="4">
        <v>76.929129378100001</v>
      </c>
    </row>
    <row r="23" spans="1:38" ht="14.25">
      <c r="A23" s="5" t="s">
        <v>46</v>
      </c>
      <c r="B23" s="4">
        <v>5.433816436799999</v>
      </c>
      <c r="C23" s="4">
        <v>3.1033863473000003</v>
      </c>
      <c r="D23" s="4">
        <v>0.78654780849999995</v>
      </c>
      <c r="E23" s="4">
        <v>2.2455249199999998</v>
      </c>
      <c r="F23" s="4">
        <v>5.7695551399999996E-2</v>
      </c>
      <c r="G23" s="4">
        <v>2.2659908084000002</v>
      </c>
      <c r="H23" s="4">
        <v>0.1910796313</v>
      </c>
      <c r="I23" s="4">
        <v>8.7217836099999987E-2</v>
      </c>
      <c r="J23" s="4">
        <v>3.7693178913000001</v>
      </c>
      <c r="K23" s="4">
        <v>10.830884515099999</v>
      </c>
      <c r="L23" s="4">
        <v>4.1320694043000001</v>
      </c>
      <c r="M23" s="4">
        <v>2.4107135504000001</v>
      </c>
      <c r="N23" s="4">
        <v>3.3444721197000002</v>
      </c>
      <c r="O23" s="4">
        <v>0.55282771909999995</v>
      </c>
      <c r="P23" s="4">
        <v>4.6877739912999994</v>
      </c>
      <c r="Q23" s="4">
        <v>1.5690011290999999</v>
      </c>
      <c r="R23" s="4">
        <v>3.4549214223</v>
      </c>
      <c r="S23" s="4">
        <v>0.98082769540000003</v>
      </c>
      <c r="T23" s="4">
        <v>17.005119411299997</v>
      </c>
      <c r="U23" s="4">
        <v>1.5629743168999999</v>
      </c>
      <c r="V23" s="4">
        <v>1.5370999999999999E-4</v>
      </c>
      <c r="W23" s="4">
        <v>3.4374911277999995</v>
      </c>
      <c r="X23" s="4">
        <v>5.3005943536000002</v>
      </c>
      <c r="Y23" s="4">
        <v>2.1695130200999997</v>
      </c>
      <c r="Z23" s="4">
        <v>1.2572661218000001</v>
      </c>
      <c r="AA23" s="4">
        <v>0</v>
      </c>
      <c r="AB23" s="4">
        <v>0.1621631469</v>
      </c>
      <c r="AC23" s="4">
        <v>1.6234055772</v>
      </c>
      <c r="AD23" s="4">
        <v>0.26502099219999997</v>
      </c>
      <c r="AE23" s="4">
        <v>4.7614980000000004E-4</v>
      </c>
      <c r="AF23" s="4">
        <v>0.1341554764</v>
      </c>
      <c r="AG23" s="4">
        <v>0.37499963380000001</v>
      </c>
      <c r="AH23" s="4">
        <v>0.52008677260000002</v>
      </c>
      <c r="AI23" s="4">
        <v>0.42339920880000004</v>
      </c>
      <c r="AJ23" s="4">
        <v>0.9680039518000001</v>
      </c>
      <c r="AK23" s="4">
        <v>5.9706475124000002</v>
      </c>
    </row>
    <row r="24" spans="1:38" ht="14.25">
      <c r="A24" s="2" t="s">
        <v>48</v>
      </c>
      <c r="B24" s="12">
        <v>-195.2678204195</v>
      </c>
      <c r="C24" s="12">
        <v>-19.458258567200001</v>
      </c>
      <c r="D24" s="12">
        <v>6.5325263727999996</v>
      </c>
      <c r="E24" s="12">
        <v>0.16806528359999898</v>
      </c>
      <c r="F24" s="12">
        <v>-1.7214486066999999</v>
      </c>
      <c r="G24" s="12">
        <v>-9.2454786803999998</v>
      </c>
      <c r="H24" s="12">
        <v>-8.2557882420999995</v>
      </c>
      <c r="I24" s="12">
        <v>-3.5687060149000001</v>
      </c>
      <c r="J24" s="12">
        <v>-18.6042049039999</v>
      </c>
      <c r="K24" s="12">
        <v>115.3348215915</v>
      </c>
      <c r="L24" s="12">
        <v>123.25938998299999</v>
      </c>
      <c r="M24" s="12">
        <v>2.4565612867</v>
      </c>
      <c r="N24" s="12">
        <v>25.200581434699995</v>
      </c>
      <c r="O24" s="12">
        <v>3.7840738575000001</v>
      </c>
      <c r="P24" s="12">
        <v>11.423353845099999</v>
      </c>
      <c r="Q24" s="12">
        <v>24.354282897399997</v>
      </c>
      <c r="R24" s="12">
        <v>8.1477929511999996</v>
      </c>
      <c r="S24" s="12">
        <v>11.917683759600001</v>
      </c>
      <c r="T24" s="12">
        <v>94.022220638000007</v>
      </c>
      <c r="U24" s="12">
        <v>-0.154976794299998</v>
      </c>
      <c r="V24" s="12">
        <v>-7.9469894391999993</v>
      </c>
      <c r="W24" s="12">
        <v>9.2839643425999991</v>
      </c>
      <c r="X24" s="12">
        <v>29.786890275200001</v>
      </c>
      <c r="Y24" s="12">
        <v>3.7933963152999999</v>
      </c>
      <c r="Z24" s="12">
        <v>-1.4178527555000002</v>
      </c>
      <c r="AA24" s="12">
        <v>-0.10175633349999999</v>
      </c>
      <c r="AB24" s="12">
        <v>-2.8961708531000001</v>
      </c>
      <c r="AC24" s="12">
        <v>-6.1706682763999998</v>
      </c>
      <c r="AD24" s="12">
        <v>-0.64541671690000002</v>
      </c>
      <c r="AE24" s="12">
        <v>1.3210531125</v>
      </c>
      <c r="AF24" s="12">
        <v>0.70257012089999904</v>
      </c>
      <c r="AG24" s="12">
        <v>-4.5377912880000002</v>
      </c>
      <c r="AH24" s="12">
        <v>38.465903895399997</v>
      </c>
      <c r="AI24" s="12">
        <v>-8.7552682075999897</v>
      </c>
      <c r="AJ24" s="12">
        <v>13.3772198149</v>
      </c>
      <c r="AK24" s="12">
        <v>1.1789775781999998</v>
      </c>
      <c r="AL24" s="14"/>
    </row>
    <row r="25" spans="1:38" ht="14.25">
      <c r="A25" s="5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8" ht="14.25">
      <c r="A26" s="5" t="s">
        <v>39</v>
      </c>
      <c r="B26" s="4">
        <v>-224.49098839600001</v>
      </c>
      <c r="C26" s="4">
        <v>-16.996217950900011</v>
      </c>
      <c r="D26" s="4">
        <v>2.9608683810999992</v>
      </c>
      <c r="E26" s="4">
        <v>1.3701839428000007</v>
      </c>
      <c r="F26" s="4">
        <v>-5.3582583405999999</v>
      </c>
      <c r="G26" s="4">
        <v>-8.6588697504000045</v>
      </c>
      <c r="H26" s="4">
        <v>-8.2779067335000001</v>
      </c>
      <c r="I26" s="4">
        <v>-3.4512834129000005</v>
      </c>
      <c r="J26" s="4">
        <v>-174.51969570359995</v>
      </c>
      <c r="K26" s="4">
        <v>93.788947788299993</v>
      </c>
      <c r="L26" s="4">
        <v>112.22006735090001</v>
      </c>
      <c r="M26" s="4">
        <v>-1.4056888569999941</v>
      </c>
      <c r="N26" s="4">
        <v>18.582220275399997</v>
      </c>
      <c r="O26" s="4">
        <v>4.3955275238999985</v>
      </c>
      <c r="P26" s="4">
        <v>0.90302671330000805</v>
      </c>
      <c r="Q26" s="4">
        <v>14.536341073399996</v>
      </c>
      <c r="R26" s="4">
        <v>5.6595774401000014</v>
      </c>
      <c r="S26" s="4">
        <v>2.4844712718000004</v>
      </c>
      <c r="T26" s="4">
        <v>78.511328072499964</v>
      </c>
      <c r="U26" s="4">
        <v>1.8031952709999999</v>
      </c>
      <c r="V26" s="4">
        <v>-4.4812859016999997</v>
      </c>
      <c r="W26" s="4">
        <v>4.2588393790999959</v>
      </c>
      <c r="X26" s="4">
        <v>24.980425486399994</v>
      </c>
      <c r="Y26" s="4">
        <v>2.5008608995000001</v>
      </c>
      <c r="Z26" s="4">
        <v>1.8234933148000003</v>
      </c>
      <c r="AA26" s="4">
        <v>-8.1750907300000009E-2</v>
      </c>
      <c r="AB26" s="4">
        <v>-2.5216262626000017</v>
      </c>
      <c r="AC26" s="4">
        <v>-3.4127793260999999</v>
      </c>
      <c r="AD26" s="4">
        <v>-0.12037193760000003</v>
      </c>
      <c r="AE26" s="4">
        <v>-6.7374529900000146E-2</v>
      </c>
      <c r="AF26" s="4">
        <v>-0.5638519607000001</v>
      </c>
      <c r="AG26" s="4">
        <v>8.701420000001292E-3</v>
      </c>
      <c r="AH26" s="4">
        <v>35.752378112699994</v>
      </c>
      <c r="AI26" s="4">
        <v>-7.713671018200003</v>
      </c>
      <c r="AJ26" s="4">
        <v>7.3924312054999959</v>
      </c>
      <c r="AK26" s="4">
        <v>22.048741200600006</v>
      </c>
    </row>
    <row r="27" spans="1:38" ht="14.25">
      <c r="A27" s="6" t="s">
        <v>40</v>
      </c>
      <c r="B27" s="4">
        <v>-176.45561852440002</v>
      </c>
      <c r="C27" s="4">
        <v>-8.5697119815000065</v>
      </c>
      <c r="D27" s="4">
        <v>4.3492180848000004</v>
      </c>
      <c r="E27" s="4">
        <v>1.2805611373000012</v>
      </c>
      <c r="F27" s="4">
        <v>-4.3092653496999986</v>
      </c>
      <c r="G27" s="4">
        <v>-5.6338912411999971</v>
      </c>
      <c r="H27" s="4">
        <v>-6.2841461462000012</v>
      </c>
      <c r="I27" s="4">
        <v>-2.7142496843999999</v>
      </c>
      <c r="J27" s="4">
        <v>-97.697943967399993</v>
      </c>
      <c r="K27" s="4">
        <v>118.80514970499999</v>
      </c>
      <c r="L27" s="4">
        <v>135.3150571388</v>
      </c>
      <c r="M27" s="4">
        <v>4.6176767583</v>
      </c>
      <c r="N27" s="4">
        <v>22.169839772900001</v>
      </c>
      <c r="O27" s="4">
        <v>4.856168822399999</v>
      </c>
      <c r="P27" s="4">
        <v>7.8392235749000037</v>
      </c>
      <c r="Q27" s="4">
        <v>19.425101117399997</v>
      </c>
      <c r="R27" s="4">
        <v>9.0604156448999973</v>
      </c>
      <c r="S27" s="4">
        <v>4.6086772603000004</v>
      </c>
      <c r="T27" s="4">
        <v>108.76200218960005</v>
      </c>
      <c r="U27" s="4">
        <v>3.0406260661000033</v>
      </c>
      <c r="V27" s="4">
        <v>-3.0833647620999995</v>
      </c>
      <c r="W27" s="4">
        <v>6.4031785405999884</v>
      </c>
      <c r="X27" s="4">
        <v>26.611910084100003</v>
      </c>
      <c r="Y27" s="4">
        <v>3.7290357107999998</v>
      </c>
      <c r="Z27" s="4">
        <v>3.0515107485000001</v>
      </c>
      <c r="AA27" s="4">
        <v>-7.9035433799999985E-2</v>
      </c>
      <c r="AB27" s="4">
        <v>-1.3540755303999994</v>
      </c>
      <c r="AC27" s="4">
        <v>-3.1045639897999999</v>
      </c>
      <c r="AD27" s="4">
        <v>-6.1007624799999993E-2</v>
      </c>
      <c r="AE27" s="4">
        <v>0.67150996239999994</v>
      </c>
      <c r="AF27" s="4">
        <v>0.14901894870000021</v>
      </c>
      <c r="AG27" s="4">
        <v>0.68382439899999881</v>
      </c>
      <c r="AH27" s="4">
        <v>36.386329443900003</v>
      </c>
      <c r="AI27" s="4">
        <v>-6.4681136752000015</v>
      </c>
      <c r="AJ27" s="4">
        <v>6.9549141478000038</v>
      </c>
      <c r="AK27" s="4">
        <v>42.727814758999983</v>
      </c>
    </row>
    <row r="28" spans="1:38" ht="14.25">
      <c r="A28" s="6" t="s">
        <v>41</v>
      </c>
      <c r="B28" s="4">
        <v>-6.9362049645999946</v>
      </c>
      <c r="C28" s="4">
        <v>-0.97315332929999876</v>
      </c>
      <c r="D28" s="4">
        <v>-0.95591272939999994</v>
      </c>
      <c r="E28" s="4">
        <v>0.36863278200000005</v>
      </c>
      <c r="F28" s="4">
        <v>-0.48779952569999996</v>
      </c>
      <c r="G28" s="4">
        <v>-1.8757297811999998</v>
      </c>
      <c r="H28" s="4">
        <v>-1.6060058304999998</v>
      </c>
      <c r="I28" s="4">
        <v>-0.73313375059999997</v>
      </c>
      <c r="J28" s="4">
        <v>-19.477523114699999</v>
      </c>
      <c r="K28" s="4">
        <v>-3.4413698641000003</v>
      </c>
      <c r="L28" s="4">
        <v>-8.5199557301999995</v>
      </c>
      <c r="M28" s="4">
        <v>-0.91550894280000006</v>
      </c>
      <c r="N28" s="4">
        <v>-0.65613934949999986</v>
      </c>
      <c r="O28" s="4">
        <v>-0.12070542220000002</v>
      </c>
      <c r="P28" s="4">
        <v>-1.6201089873000001</v>
      </c>
      <c r="Q28" s="4">
        <v>-1.1721118624</v>
      </c>
      <c r="R28" s="4">
        <v>-1.7958875309999998</v>
      </c>
      <c r="S28" s="4">
        <v>-0.66364299599999987</v>
      </c>
      <c r="T28" s="4">
        <v>-12.357847739500002</v>
      </c>
      <c r="U28" s="4">
        <v>-0.26892458380000006</v>
      </c>
      <c r="V28" s="4">
        <v>-0.74614670519999993</v>
      </c>
      <c r="W28" s="4">
        <v>0.34082470379999985</v>
      </c>
      <c r="X28" s="4">
        <v>0.58552819089999986</v>
      </c>
      <c r="Y28" s="4">
        <v>-0.80603986480000001</v>
      </c>
      <c r="Z28" s="4">
        <v>-0.4817316759000001</v>
      </c>
      <c r="AA28" s="4">
        <v>-5.5190038E-3</v>
      </c>
      <c r="AB28" s="4">
        <v>-0.12841881629999996</v>
      </c>
      <c r="AC28" s="4">
        <v>-0.10462688979999998</v>
      </c>
      <c r="AD28" s="4">
        <v>-3.9285337599999998E-2</v>
      </c>
      <c r="AE28" s="4">
        <v>-5.6339880699999997E-2</v>
      </c>
      <c r="AF28" s="4">
        <v>-0.1194732134</v>
      </c>
      <c r="AG28" s="4">
        <v>0.70505990600000001</v>
      </c>
      <c r="AH28" s="4">
        <v>4.0243621899999749E-2</v>
      </c>
      <c r="AI28" s="4">
        <v>0.11826560230000038</v>
      </c>
      <c r="AJ28" s="4">
        <v>0.24620179029999978</v>
      </c>
      <c r="AK28" s="4">
        <v>-5.0073314636999982</v>
      </c>
    </row>
    <row r="29" spans="1:38" ht="14.25">
      <c r="A29" s="6" t="s">
        <v>42</v>
      </c>
      <c r="B29" s="4">
        <v>-41.099164906999995</v>
      </c>
      <c r="C29" s="4">
        <v>-7.4533526400999994</v>
      </c>
      <c r="D29" s="4">
        <v>-0.43243697430000011</v>
      </c>
      <c r="E29" s="4">
        <v>-0.27900997650000003</v>
      </c>
      <c r="F29" s="4">
        <v>-0.56119346520000002</v>
      </c>
      <c r="G29" s="4">
        <v>-1.1492487279999999</v>
      </c>
      <c r="H29" s="4">
        <v>-0.38775475679999993</v>
      </c>
      <c r="I29" s="4">
        <v>-3.8999778999999624E-3</v>
      </c>
      <c r="J29" s="4">
        <v>-57.344228621499994</v>
      </c>
      <c r="K29" s="4">
        <v>-21.574832052600001</v>
      </c>
      <c r="L29" s="4">
        <v>-14.575034057700002</v>
      </c>
      <c r="M29" s="4">
        <v>-5.1078566724999996</v>
      </c>
      <c r="N29" s="4">
        <v>-2.9314801480000003</v>
      </c>
      <c r="O29" s="4">
        <v>-0.33993587630000011</v>
      </c>
      <c r="P29" s="4">
        <v>-5.3160878742999991</v>
      </c>
      <c r="Q29" s="4">
        <v>-3.7166481816000005</v>
      </c>
      <c r="R29" s="4">
        <v>-1.6049506738000003</v>
      </c>
      <c r="S29" s="4">
        <v>-1.4605629924999999</v>
      </c>
      <c r="T29" s="4">
        <v>-17.892826377600002</v>
      </c>
      <c r="U29" s="4">
        <v>-0.96850621130000014</v>
      </c>
      <c r="V29" s="4">
        <v>-0.65177443440000005</v>
      </c>
      <c r="W29" s="4">
        <v>-2.4851638652999997</v>
      </c>
      <c r="X29" s="4">
        <v>-2.2170127886</v>
      </c>
      <c r="Y29" s="4">
        <v>-0.4221349465</v>
      </c>
      <c r="Z29" s="4">
        <v>-0.74628575780000017</v>
      </c>
      <c r="AA29" s="4">
        <v>2.8035302999999999E-3</v>
      </c>
      <c r="AB29" s="4">
        <v>-1.0391319158999996</v>
      </c>
      <c r="AC29" s="4">
        <v>-0.20358844650000002</v>
      </c>
      <c r="AD29" s="4">
        <v>-2.0078975199999998E-2</v>
      </c>
      <c r="AE29" s="4">
        <v>-0.68254461159999991</v>
      </c>
      <c r="AF29" s="4">
        <v>-0.59339769599999992</v>
      </c>
      <c r="AG29" s="4">
        <v>-1.3801828850000004</v>
      </c>
      <c r="AH29" s="4">
        <v>-0.67419495309999977</v>
      </c>
      <c r="AI29" s="4">
        <v>-1.3638229453000001</v>
      </c>
      <c r="AJ29" s="4">
        <v>0.19131526739999982</v>
      </c>
      <c r="AK29" s="4">
        <v>-15.671742094700004</v>
      </c>
    </row>
    <row r="30" spans="1:38" ht="14.25">
      <c r="A30" s="5" t="s">
        <v>43</v>
      </c>
      <c r="B30" s="4">
        <v>29.453871395600004</v>
      </c>
      <c r="C30" s="4">
        <v>-2.4797575223999999</v>
      </c>
      <c r="D30" s="4">
        <v>3.4967901364</v>
      </c>
      <c r="E30" s="4">
        <v>-1.1705972830999998</v>
      </c>
      <c r="F30" s="4">
        <v>3.6554527142999995</v>
      </c>
      <c r="G30" s="4">
        <v>-0.66463088749999999</v>
      </c>
      <c r="H30" s="4">
        <v>-3.0487561900000015E-2</v>
      </c>
      <c r="I30" s="4">
        <v>-0.13792372129999997</v>
      </c>
      <c r="J30" s="4">
        <v>154.44173926129992</v>
      </c>
      <c r="K30" s="4">
        <v>21.422250226000003</v>
      </c>
      <c r="L30" s="4">
        <v>9.8214035180000039</v>
      </c>
      <c r="M30" s="4">
        <v>3.8592282170999996</v>
      </c>
      <c r="N30" s="4">
        <v>5.9492010826999984</v>
      </c>
      <c r="O30" s="4">
        <v>-0.63345595610000016</v>
      </c>
      <c r="P30" s="4">
        <v>10.373218768900003</v>
      </c>
      <c r="Q30" s="4">
        <v>9.6934173488999988</v>
      </c>
      <c r="R30" s="4">
        <v>2.4415292945999996</v>
      </c>
      <c r="S30" s="4">
        <v>9.3885626487999989</v>
      </c>
      <c r="T30" s="4">
        <v>14.829049536100015</v>
      </c>
      <c r="U30" s="4">
        <v>-1.9876748403999986</v>
      </c>
      <c r="V30" s="4">
        <v>-3.4634523121999998</v>
      </c>
      <c r="W30" s="4">
        <v>5.0225980120999996</v>
      </c>
      <c r="X30" s="4">
        <v>4.8114404851999986</v>
      </c>
      <c r="Y30" s="4">
        <v>1.3058484741000003</v>
      </c>
      <c r="Z30" s="4">
        <v>-3.2234271888999997</v>
      </c>
      <c r="AA30" s="4">
        <v>-2.2215539999999999E-2</v>
      </c>
      <c r="AB30" s="4">
        <v>-0.37359500029999992</v>
      </c>
      <c r="AC30" s="4">
        <v>-2.7550602081999997</v>
      </c>
      <c r="AD30" s="4">
        <v>-0.52334795800000011</v>
      </c>
      <c r="AE30" s="4">
        <v>1.3907482444999997</v>
      </c>
      <c r="AF30" s="4">
        <v>1.2387398097000002</v>
      </c>
      <c r="AG30" s="4">
        <v>-4.6091332609000002</v>
      </c>
      <c r="AH30" s="4">
        <v>2.6818562205999985</v>
      </c>
      <c r="AI30" s="4">
        <v>-1.0956556357</v>
      </c>
      <c r="AJ30" s="4">
        <v>5.8941614575999992</v>
      </c>
      <c r="AK30" s="4">
        <v>-21.880453440099998</v>
      </c>
    </row>
    <row r="31" spans="1:38" ht="14.25">
      <c r="A31" s="5" t="s">
        <v>44</v>
      </c>
      <c r="B31" s="4">
        <v>-5.1471378613000098</v>
      </c>
      <c r="C31" s="4">
        <v>-1.4515887377999999</v>
      </c>
      <c r="D31" s="4">
        <v>3.4871695583999998</v>
      </c>
      <c r="E31" s="4">
        <v>6.1464582000000031E-3</v>
      </c>
      <c r="F31" s="4">
        <v>3.7677686760999993</v>
      </c>
      <c r="G31" s="4">
        <v>-1.3481081844000005</v>
      </c>
      <c r="H31" s="4">
        <v>2.9863826499999996E-2</v>
      </c>
      <c r="I31" s="4">
        <v>-1.9091086099999988E-2</v>
      </c>
      <c r="J31" s="4">
        <v>-8.7252559879999865</v>
      </c>
      <c r="K31" s="4">
        <v>22.128426339700006</v>
      </c>
      <c r="L31" s="4">
        <v>1.5622789212000043</v>
      </c>
      <c r="M31" s="4">
        <v>4.5599802690999987</v>
      </c>
      <c r="N31" s="4">
        <v>-3.2020538017999991</v>
      </c>
      <c r="O31" s="4">
        <v>2.7812111499999848E-2</v>
      </c>
      <c r="P31" s="4">
        <v>6.1819798044000027</v>
      </c>
      <c r="Q31" s="4">
        <v>5.8840372113000008</v>
      </c>
      <c r="R31" s="4">
        <v>2.2956314336999997</v>
      </c>
      <c r="S31" s="4">
        <v>8.0103908662000016</v>
      </c>
      <c r="T31" s="4">
        <v>8.6580952202000034</v>
      </c>
      <c r="U31" s="4">
        <v>-0.83013972560000004</v>
      </c>
      <c r="V31" s="4">
        <v>-3.7162724034000001</v>
      </c>
      <c r="W31" s="4">
        <v>-2.3029789732999992</v>
      </c>
      <c r="X31" s="4">
        <v>1.9263258377000003</v>
      </c>
      <c r="Y31" s="4">
        <v>1.8329399679999998</v>
      </c>
      <c r="Z31" s="4">
        <v>-3.3383240008000001</v>
      </c>
      <c r="AA31" s="4">
        <v>-2.2215539999999999E-2</v>
      </c>
      <c r="AB31" s="4">
        <v>-2.9861498422999997</v>
      </c>
      <c r="AC31" s="4">
        <v>-1.9445599862000003</v>
      </c>
      <c r="AD31" s="4">
        <v>-0.3871703312</v>
      </c>
      <c r="AE31" s="4">
        <v>-0.8567336376000001</v>
      </c>
      <c r="AF31" s="4">
        <v>0.10201511520000017</v>
      </c>
      <c r="AG31" s="4">
        <v>-4.0653936774999995</v>
      </c>
      <c r="AH31" s="4">
        <v>1.7755781085999995</v>
      </c>
      <c r="AI31" s="4">
        <v>-1.5277379838000007</v>
      </c>
      <c r="AJ31" s="4">
        <v>5.3998230963999987</v>
      </c>
      <c r="AK31" s="4">
        <v>-6.4555491555000017</v>
      </c>
    </row>
    <row r="32" spans="1:38" ht="14.25">
      <c r="A32" s="5" t="s">
        <v>45</v>
      </c>
      <c r="B32" s="4">
        <v>35.506640069100001</v>
      </c>
      <c r="C32" s="4">
        <v>0.34028795149999991</v>
      </c>
      <c r="D32" s="4">
        <v>7.7553452299999992E-2</v>
      </c>
      <c r="E32" s="4">
        <v>5.0456538799999999E-2</v>
      </c>
      <c r="F32" s="4">
        <v>-5.67776168E-2</v>
      </c>
      <c r="G32" s="4">
        <v>1.0786113999999864E-3</v>
      </c>
      <c r="H32" s="4">
        <v>0</v>
      </c>
      <c r="I32" s="4">
        <v>-3.16147991E-2</v>
      </c>
      <c r="J32" s="4">
        <v>162.73633856990006</v>
      </c>
      <c r="K32" s="4">
        <v>0.90881648379999991</v>
      </c>
      <c r="L32" s="4">
        <v>7.9885193589999988</v>
      </c>
      <c r="M32" s="4">
        <v>0.22033188740000001</v>
      </c>
      <c r="N32" s="4">
        <v>11.367875420500001</v>
      </c>
      <c r="O32" s="4">
        <v>-0.17694909759999999</v>
      </c>
      <c r="P32" s="4">
        <v>1.4635484498</v>
      </c>
      <c r="Q32" s="4">
        <v>4.0430898904000001</v>
      </c>
      <c r="R32" s="4">
        <v>-0.91984367340000006</v>
      </c>
      <c r="S32" s="4">
        <v>0.96059635669999999</v>
      </c>
      <c r="T32" s="4">
        <v>0.48120208800000164</v>
      </c>
      <c r="U32" s="4">
        <v>-0.16477564699999991</v>
      </c>
      <c r="V32" s="4">
        <v>2.2959599999999997E-3</v>
      </c>
      <c r="W32" s="4">
        <v>-0.3225448319</v>
      </c>
      <c r="X32" s="4">
        <v>0.15136982270000002</v>
      </c>
      <c r="Y32" s="4">
        <v>0.25110686160000001</v>
      </c>
      <c r="Z32" s="4">
        <v>0.10636843670000001</v>
      </c>
      <c r="AA32" s="4">
        <v>0</v>
      </c>
      <c r="AB32" s="4">
        <v>1.9937503217000001</v>
      </c>
      <c r="AC32" s="4">
        <v>0.50199508960000006</v>
      </c>
      <c r="AD32" s="4">
        <v>0</v>
      </c>
      <c r="AE32" s="4">
        <v>2.2399989800000002</v>
      </c>
      <c r="AF32" s="4">
        <v>2.7654400000000001E-3</v>
      </c>
      <c r="AG32" s="4">
        <v>-0.17781816459999999</v>
      </c>
      <c r="AH32" s="4">
        <v>0.83445629249999986</v>
      </c>
      <c r="AI32" s="4">
        <v>-5.1108336899999995E-2</v>
      </c>
      <c r="AJ32" s="4">
        <v>0.46277288430000002</v>
      </c>
      <c r="AK32" s="4">
        <v>-23.434487384199997</v>
      </c>
    </row>
    <row r="33" spans="1:106" ht="14.25">
      <c r="A33" s="5" t="s">
        <v>46</v>
      </c>
      <c r="B33" s="4">
        <v>-0.90635169089999934</v>
      </c>
      <c r="C33" s="4">
        <v>-1.3684567361000002</v>
      </c>
      <c r="D33" s="4">
        <v>-6.7932874299999946E-2</v>
      </c>
      <c r="E33" s="4">
        <v>-1.2272002800999999</v>
      </c>
      <c r="F33" s="4">
        <v>-5.5538344999999996E-2</v>
      </c>
      <c r="G33" s="4">
        <v>0.68464105549999976</v>
      </c>
      <c r="H33" s="4">
        <v>-6.0315621799999997E-2</v>
      </c>
      <c r="I33" s="4">
        <v>-8.7217836099999987E-2</v>
      </c>
      <c r="J33" s="4">
        <v>0.43077478930000002</v>
      </c>
      <c r="K33" s="4">
        <v>-1.6098224474999991</v>
      </c>
      <c r="L33" s="4">
        <v>0.27029085910000017</v>
      </c>
      <c r="M33" s="4">
        <v>-0.92108393940000011</v>
      </c>
      <c r="N33" s="4">
        <v>-2.2166205360000002</v>
      </c>
      <c r="O33" s="4">
        <v>-0.48431896999999996</v>
      </c>
      <c r="P33" s="4">
        <v>2.7320585047000012</v>
      </c>
      <c r="Q33" s="4">
        <v>-0.31170887279999993</v>
      </c>
      <c r="R33" s="4">
        <v>1.0657415342999998</v>
      </c>
      <c r="S33" s="4">
        <v>0.41757542589999985</v>
      </c>
      <c r="T33" s="4">
        <v>5.7047745542000037</v>
      </c>
      <c r="U33" s="4">
        <v>-0.9928861363999999</v>
      </c>
      <c r="V33" s="4">
        <v>0.25052413120000006</v>
      </c>
      <c r="W33" s="4">
        <v>7.6481218172999998</v>
      </c>
      <c r="X33" s="4">
        <v>2.7358292828000002</v>
      </c>
      <c r="Y33" s="4">
        <v>-0.77819835549999961</v>
      </c>
      <c r="Z33" s="4">
        <v>8.528375200000049E-3</v>
      </c>
      <c r="AA33" s="4">
        <v>0</v>
      </c>
      <c r="AB33" s="4">
        <v>0.61880452029999999</v>
      </c>
      <c r="AC33" s="4">
        <v>-1.3124953116</v>
      </c>
      <c r="AD33" s="4">
        <v>-0.13617762679999998</v>
      </c>
      <c r="AE33" s="4">
        <v>7.2780320999999999E-3</v>
      </c>
      <c r="AF33" s="4">
        <v>1.1339592545000001</v>
      </c>
      <c r="AG33" s="4">
        <v>-0.36592141880000001</v>
      </c>
      <c r="AH33" s="4">
        <v>7.1866112499999968E-2</v>
      </c>
      <c r="AI33" s="4">
        <v>0.48319068499999995</v>
      </c>
      <c r="AJ33" s="4">
        <v>3.15654769E-2</v>
      </c>
      <c r="AK33" s="4">
        <v>7.9985446909999984</v>
      </c>
    </row>
    <row r="34" spans="1:106">
      <c r="A34" s="7" t="s">
        <v>52</v>
      </c>
    </row>
    <row r="35" spans="1:106" customFormat="1">
      <c r="A35" s="7" t="s">
        <v>56</v>
      </c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DB35" s="13"/>
    </row>
    <row r="36" spans="1:106">
      <c r="A36" s="7" t="s">
        <v>50</v>
      </c>
    </row>
  </sheetData>
  <mergeCells count="2">
    <mergeCell ref="A1:AK1"/>
    <mergeCell ref="A2:E2"/>
  </mergeCells>
  <phoneticPr fontId="1" type="noConversion"/>
  <pageMargins left="0.70866141732283472" right="0.36" top="0.74803149606299213" bottom="0.74803149606299213" header="0.31496062992125984" footer="0.31496062992125984"/>
  <pageSetup paperSize="9" scale="79" orientation="landscape" horizontalDpi="4294967294" verticalDpi="0" r:id="rId1"/>
  <colBreaks count="1" manualBreakCount="1"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B36"/>
  <sheetViews>
    <sheetView view="pageBreakPreview" topLeftCell="A16" zoomScaleSheetLayoutView="100" workbookViewId="0">
      <selection activeCell="A37" sqref="A37:XFD37"/>
    </sheetView>
  </sheetViews>
  <sheetFormatPr defaultRowHeight="13.5"/>
  <cols>
    <col min="1" max="1" width="22.5" style="1" customWidth="1"/>
    <col min="2" max="2" width="4.875" style="1" customWidth="1"/>
    <col min="3" max="3" width="4.625" style="1" customWidth="1"/>
    <col min="4" max="4" width="4.25" style="1" customWidth="1"/>
    <col min="5" max="5" width="3.75" style="1" customWidth="1"/>
    <col min="6" max="7" width="4.125" style="1" customWidth="1"/>
    <col min="8" max="8" width="4.25" style="1" customWidth="1"/>
    <col min="9" max="9" width="3.875" style="1" customWidth="1"/>
    <col min="10" max="10" width="5" style="1" customWidth="1"/>
    <col min="11" max="11" width="4.125" style="1" customWidth="1"/>
    <col min="12" max="12" width="4" style="1" customWidth="1"/>
    <col min="13" max="13" width="3.875" style="1" customWidth="1"/>
    <col min="14" max="14" width="4.25" style="1" customWidth="1"/>
    <col min="15" max="16" width="4" style="1" customWidth="1"/>
    <col min="17" max="18" width="3.875" style="1" customWidth="1"/>
    <col min="19" max="20" width="4" style="1" customWidth="1"/>
    <col min="21" max="21" width="3.75" style="1" customWidth="1"/>
    <col min="22" max="22" width="3.875" style="1" customWidth="1"/>
    <col min="23" max="23" width="4.375" style="1" customWidth="1"/>
    <col min="24" max="26" width="4.125" style="1" customWidth="1"/>
    <col min="27" max="28" width="4.25" style="1" customWidth="1"/>
    <col min="29" max="29" width="3.875" style="1" customWidth="1"/>
    <col min="30" max="30" width="4.125" style="1" customWidth="1"/>
    <col min="31" max="31" width="4" style="1" customWidth="1"/>
    <col min="32" max="32" width="4.125" style="1" customWidth="1"/>
    <col min="33" max="33" width="4.875" style="1" customWidth="1"/>
    <col min="34" max="34" width="4.625" style="1" customWidth="1"/>
    <col min="35" max="35" width="4.25" style="1" customWidth="1"/>
    <col min="36" max="36" width="4.375" style="1" customWidth="1"/>
    <col min="37" max="37" width="7" style="1" customWidth="1"/>
    <col min="38" max="16384" width="9" style="1"/>
  </cols>
  <sheetData>
    <row r="1" spans="1:100" ht="15.75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100" customFormat="1">
      <c r="A2" s="26" t="s">
        <v>49</v>
      </c>
      <c r="B2" s="26"/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O2" s="9"/>
      <c r="CV2" s="9"/>
    </row>
    <row r="3" spans="1:100" ht="14.25">
      <c r="A3" s="2" t="s">
        <v>62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63</v>
      </c>
    </row>
    <row r="4" spans="1:100" ht="14.25">
      <c r="A4" s="2" t="s">
        <v>37</v>
      </c>
      <c r="B4" s="12">
        <f>HLOOKUP(B$3,[1]日常收支!$C$40:$AL$73,2,FALSE)</f>
        <v>685.9981325668</v>
      </c>
      <c r="C4" s="12">
        <f>HLOOKUP(C$3,[1]日常收支!$C$40:$AL$73,2,FALSE)</f>
        <v>51.965228019999998</v>
      </c>
      <c r="D4" s="12">
        <f>HLOOKUP(D$3,[1]日常收支!$C$40:$AL$73,2,FALSE)</f>
        <v>36.774947932800004</v>
      </c>
      <c r="E4" s="12">
        <f>HLOOKUP(E$3,[1]日常收支!$C$40:$AL$73,2,FALSE)</f>
        <v>13.916516291600001</v>
      </c>
      <c r="F4" s="12">
        <f>HLOOKUP(F$3,[1]日常收支!$C$40:$AL$73,2,FALSE)</f>
        <v>9.5913974105999991</v>
      </c>
      <c r="G4" s="12">
        <f>HLOOKUP(G$3,[1]日常收支!$C$40:$AL$73,2,FALSE)</f>
        <v>14.388091984300003</v>
      </c>
      <c r="H4" s="12">
        <f>HLOOKUP(H$3,[1]日常收支!$C$40:$AL$73,2,FALSE)</f>
        <v>3.7481975664999996</v>
      </c>
      <c r="I4" s="12">
        <f>HLOOKUP(I$3,[1]日常收支!$C$40:$AL$73,2,FALSE)</f>
        <v>4.8458020550000001</v>
      </c>
      <c r="J4" s="12">
        <f>HLOOKUP(J$3,[1]日常收支!$C$40:$AL$73,2,FALSE)</f>
        <v>1028.5092173155001</v>
      </c>
      <c r="K4" s="12">
        <f>HLOOKUP(K$3,[1]日常收支!$C$40:$AL$73,2,FALSE)</f>
        <v>417.38315276769998</v>
      </c>
      <c r="L4" s="12">
        <f>HLOOKUP(L$3,[1]日常收支!$C$40:$AL$73,2,FALSE)</f>
        <v>318.50505219259998</v>
      </c>
      <c r="M4" s="12">
        <f>HLOOKUP(M$3,[1]日常收支!$C$40:$AL$73,2,FALSE)</f>
        <v>55.188763840600004</v>
      </c>
      <c r="N4" s="12">
        <f>HLOOKUP(N$3,[1]日常收支!$C$40:$AL$73,2,FALSE)</f>
        <v>65.685511328299995</v>
      </c>
      <c r="O4" s="12">
        <f>HLOOKUP(O$3,[1]日常收支!$C$40:$AL$73,2,FALSE)</f>
        <v>28.126993758800001</v>
      </c>
      <c r="P4" s="12">
        <f>HLOOKUP(P$3,[1]日常收支!$C$40:$AL$73,2,FALSE)</f>
        <v>143.13379589739998</v>
      </c>
      <c r="Q4" s="12">
        <f>HLOOKUP(Q$3,[1]日常收支!$C$40:$AL$73,2,FALSE)</f>
        <v>46.627431724300003</v>
      </c>
      <c r="R4" s="12">
        <f>HLOOKUP(R$3,[1]日常收支!$C$40:$AL$73,2,FALSE)</f>
        <v>41.111544220700004</v>
      </c>
      <c r="S4" s="12">
        <f>HLOOKUP(S$3,[1]日常收支!$C$40:$AL$73,2,FALSE)</f>
        <v>26.039605833400003</v>
      </c>
      <c r="T4" s="12">
        <f>HLOOKUP(T$3,[1]日常收支!$C$40:$AL$73,2,FALSE)</f>
        <v>423.51507078500009</v>
      </c>
      <c r="U4" s="12">
        <f>HLOOKUP(U$3,[1]日常收支!$C$40:$AL$73,2,FALSE)</f>
        <v>25.261538139899997</v>
      </c>
      <c r="V4" s="12">
        <f>HLOOKUP(V$3,[1]日常收支!$C$40:$AL$73,2,FALSE)</f>
        <v>6.8006121677999998</v>
      </c>
      <c r="W4" s="12">
        <f>HLOOKUP(W$3,[1]日常收支!$C$40:$AL$73,2,FALSE)</f>
        <v>63.087719181800004</v>
      </c>
      <c r="X4" s="12">
        <f>HLOOKUP(X$3,[1]日常收支!$C$40:$AL$73,2,FALSE)</f>
        <v>77.627878387099997</v>
      </c>
      <c r="Y4" s="12">
        <f>HLOOKUP(Y$3,[1]日常收支!$C$40:$AL$73,2,FALSE)</f>
        <v>9.2603094969999997</v>
      </c>
      <c r="Z4" s="12">
        <f>HLOOKUP(Z$3,[1]日常收支!$C$40:$AL$73,2,FALSE)</f>
        <v>12.1926090777</v>
      </c>
      <c r="AA4" s="12">
        <f>HLOOKUP(AA$3,[1]日常收支!$C$40:$AL$73,2,FALSE)</f>
        <v>2.5892079900000003E-2</v>
      </c>
      <c r="AB4" s="12">
        <f>HLOOKUP(AB$3,[1]日常收支!$C$40:$AL$73,2,FALSE)</f>
        <v>23.279205828000002</v>
      </c>
      <c r="AC4" s="12">
        <f>HLOOKUP(AC$3,[1]日常收支!$C$40:$AL$73,2,FALSE)</f>
        <v>1.7898122171999999</v>
      </c>
      <c r="AD4" s="12">
        <f>HLOOKUP(AD$3,[1]日常收支!$C$40:$AL$73,2,FALSE)</f>
        <v>0.18473991319999999</v>
      </c>
      <c r="AE4" s="12">
        <f>HLOOKUP(AE$3,[1]日常收支!$C$40:$AL$73,2,FALSE)</f>
        <v>1.3904524068000002</v>
      </c>
      <c r="AF4" s="12">
        <f>HLOOKUP(AF$3,[1]日常收支!$C$40:$AL$73,2,FALSE)</f>
        <v>6.4631676494000008</v>
      </c>
      <c r="AG4" s="12">
        <f>HLOOKUP(AG$3,[1]日常收支!$C$40:$AL$73,2,FALSE)</f>
        <v>25.9120817891</v>
      </c>
      <c r="AH4" s="12">
        <f>HLOOKUP(AH$3,[1]日常收支!$C$40:$AL$73,2,FALSE)</f>
        <v>94.07331420700001</v>
      </c>
      <c r="AI4" s="12">
        <f>HLOOKUP(AI$3,[1]日常收支!$C$40:$AL$73,2,FALSE)</f>
        <v>57.182198256299998</v>
      </c>
      <c r="AJ4" s="12">
        <f>HLOOKUP(AJ$3,[1]日常收支!$C$40:$AL$73,2,FALSE)</f>
        <v>67.088600995200011</v>
      </c>
      <c r="AK4" s="12">
        <f>HLOOKUP(AK$3,[1]日常收支!$C$40:$AL$73,2,FALSE)</f>
        <v>370.7412678563</v>
      </c>
      <c r="AL4" s="15">
        <f>HLOOKUP(AL$3,[1]日常收支!$C$40:$AM$73,2,FALSE)</f>
        <v>4257.4158531415997</v>
      </c>
    </row>
    <row r="5" spans="1:100" ht="14.25">
      <c r="A5" s="5" t="s">
        <v>64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7"/>
    </row>
    <row r="6" spans="1:100" ht="14.25">
      <c r="A6" s="5" t="s">
        <v>65</v>
      </c>
      <c r="B6" s="4">
        <f>HLOOKUP(B$3,[1]日常收支!$C$40:$AL$73,4,FALSE)</f>
        <v>187.17485938389999</v>
      </c>
      <c r="C6" s="4">
        <f>HLOOKUP(C$3,[1]日常收支!$C$40:$AL$73,4,FALSE)</f>
        <v>41.0710126727</v>
      </c>
      <c r="D6" s="4">
        <f>HLOOKUP(D$3,[1]日常收支!$C$40:$AL$73,4,FALSE)</f>
        <v>31.0753741742</v>
      </c>
      <c r="E6" s="4">
        <f>HLOOKUP(E$3,[1]日常收支!$C$40:$AL$73,4,FALSE)</f>
        <v>12.2491397624</v>
      </c>
      <c r="F6" s="4">
        <f>HLOOKUP(F$3,[1]日常收支!$C$40:$AL$73,4,FALSE)</f>
        <v>4.8638538429000002</v>
      </c>
      <c r="G6" s="4">
        <f>HLOOKUP(G$3,[1]日常收支!$C$40:$AL$73,4,FALSE)</f>
        <v>11.332931401499996</v>
      </c>
      <c r="H6" s="4">
        <f>HLOOKUP(H$3,[1]日常收支!$C$40:$AL$73,4,FALSE)</f>
        <v>3.1524651420999996</v>
      </c>
      <c r="I6" s="4">
        <f>HLOOKUP(I$3,[1]日常收支!$C$40:$AL$73,4,FALSE)</f>
        <v>3.4973510595999997</v>
      </c>
      <c r="J6" s="4">
        <f>HLOOKUP(J$3,[1]日常收支!$C$40:$AL$73,4,FALSE)</f>
        <v>311.07200019539999</v>
      </c>
      <c r="K6" s="4">
        <f>HLOOKUP(K$3,[1]日常收支!$C$40:$AL$73,4,FALSE)</f>
        <v>370.02068761160001</v>
      </c>
      <c r="L6" s="4">
        <f>HLOOKUP(L$3,[1]日常收支!$C$40:$AL$73,4,FALSE)</f>
        <v>249.4506615279</v>
      </c>
      <c r="M6" s="4">
        <f>HLOOKUP(M$3,[1]日常收支!$C$40:$AL$73,4,FALSE)</f>
        <v>38.672404966000002</v>
      </c>
      <c r="N6" s="4">
        <f>HLOOKUP(N$3,[1]日常收支!$C$40:$AL$73,4,FALSE)</f>
        <v>55.796478417299994</v>
      </c>
      <c r="O6" s="4">
        <f>HLOOKUP(O$3,[1]日常收支!$C$40:$AL$73,4,FALSE)</f>
        <v>23.139892357800001</v>
      </c>
      <c r="P6" s="4">
        <f>HLOOKUP(P$3,[1]日常收支!$C$40:$AL$73,4,FALSE)</f>
        <v>104.27286151779998</v>
      </c>
      <c r="Q6" s="4">
        <f>HLOOKUP(Q$3,[1]日常收支!$C$40:$AL$73,4,FALSE)</f>
        <v>36.492220962899999</v>
      </c>
      <c r="R6" s="4">
        <f>HLOOKUP(R$3,[1]日常收支!$C$40:$AL$73,4,FALSE)</f>
        <v>31.253446391799997</v>
      </c>
      <c r="S6" s="4">
        <f>HLOOKUP(S$3,[1]日常收支!$C$40:$AL$73,4,FALSE)</f>
        <v>23.720700150500001</v>
      </c>
      <c r="T6" s="4">
        <f>HLOOKUP(T$3,[1]日常收支!$C$40:$AL$73,4,FALSE)</f>
        <v>327.75368503480001</v>
      </c>
      <c r="U6" s="4">
        <f>HLOOKUP(U$3,[1]日常收支!$C$40:$AL$73,4,FALSE)</f>
        <v>19.618014086100001</v>
      </c>
      <c r="V6" s="4">
        <f>HLOOKUP(V$3,[1]日常收支!$C$40:$AL$73,4,FALSE)</f>
        <v>4.7353129057999999</v>
      </c>
      <c r="W6" s="4">
        <f>HLOOKUP(W$3,[1]日常收支!$C$40:$AL$73,4,FALSE)</f>
        <v>55.614365415200005</v>
      </c>
      <c r="X6" s="4">
        <f>HLOOKUP(X$3,[1]日常收支!$C$40:$AL$73,4,FALSE)</f>
        <v>64.259230605799999</v>
      </c>
      <c r="Y6" s="4">
        <f>HLOOKUP(Y$3,[1]日常收支!$C$40:$AL$73,4,FALSE)</f>
        <v>6.4507932791</v>
      </c>
      <c r="Z6" s="4">
        <f>HLOOKUP(Z$3,[1]日常收支!$C$40:$AL$73,4,FALSE)</f>
        <v>10.777235320299999</v>
      </c>
      <c r="AA6" s="4">
        <f>HLOOKUP(AA$3,[1]日常收支!$C$40:$AL$73,4,FALSE)</f>
        <v>2.4630493199999999E-2</v>
      </c>
      <c r="AB6" s="4">
        <f>HLOOKUP(AB$3,[1]日常收支!$C$40:$AL$73,4,FALSE)</f>
        <v>17.307202549399999</v>
      </c>
      <c r="AC6" s="4">
        <f>HLOOKUP(AC$3,[1]日常收支!$C$40:$AL$73,4,FALSE)</f>
        <v>1.386259184</v>
      </c>
      <c r="AD6" s="4">
        <f>HLOOKUP(AD$3,[1]日常收支!$C$40:$AL$73,4,FALSE)</f>
        <v>0.18150037969999999</v>
      </c>
      <c r="AE6" s="4">
        <f>HLOOKUP(AE$3,[1]日常收支!$C$40:$AL$73,4,FALSE)</f>
        <v>0.91716142459999994</v>
      </c>
      <c r="AF6" s="4">
        <f>HLOOKUP(AF$3,[1]日常收支!$C$40:$AL$73,4,FALSE)</f>
        <v>5.1587509272999998</v>
      </c>
      <c r="AG6" s="4">
        <f>HLOOKUP(AG$3,[1]日常收支!$C$40:$AL$73,4,FALSE)</f>
        <v>23.020813663400002</v>
      </c>
      <c r="AH6" s="4">
        <f>HLOOKUP(AH$3,[1]日常收支!$C$40:$AL$73,4,FALSE)</f>
        <v>90.606523925000005</v>
      </c>
      <c r="AI6" s="4">
        <f>HLOOKUP(AI$3,[1]日常收支!$C$40:$AL$73,4,FALSE)</f>
        <v>53.873050583500003</v>
      </c>
      <c r="AJ6" s="4">
        <f>HLOOKUP(AJ$3,[1]日常收支!$C$40:$AL$73,4,FALSE)</f>
        <v>55.879823976400004</v>
      </c>
      <c r="AK6" s="4">
        <f>HLOOKUP(AK$3,[1]日常收支!$C$40:$AL$73,4,FALSE)</f>
        <v>271.21169119379999</v>
      </c>
      <c r="AL6" s="18">
        <f>HLOOKUP(AL$3,[1]日常收支!$C$40:$AM$73,4,FALSE)</f>
        <v>2547.0843864857002</v>
      </c>
    </row>
    <row r="7" spans="1:100" ht="14.25">
      <c r="A7" s="6" t="s">
        <v>66</v>
      </c>
      <c r="B7" s="4">
        <f>HLOOKUP(B$3,[1]日常收支!$C$40:$AL$73,5,FALSE)</f>
        <v>124.8567450462</v>
      </c>
      <c r="C7" s="4">
        <f>HLOOKUP(C$3,[1]日常收支!$C$40:$AL$73,5,FALSE)</f>
        <v>33.677292880100005</v>
      </c>
      <c r="D7" s="4">
        <f>HLOOKUP(D$3,[1]日常收支!$C$40:$AL$73,5,FALSE)</f>
        <v>29.843583543800001</v>
      </c>
      <c r="E7" s="4">
        <f>HLOOKUP(E$3,[1]日常收支!$C$40:$AL$73,5,FALSE)</f>
        <v>10.996793311700001</v>
      </c>
      <c r="F7" s="4">
        <f>HLOOKUP(F$3,[1]日常收支!$C$40:$AL$73,5,FALSE)</f>
        <v>4.6210638895999994</v>
      </c>
      <c r="G7" s="4">
        <f>HLOOKUP(G$3,[1]日常收支!$C$40:$AL$73,5,FALSE)</f>
        <v>10.104256364500001</v>
      </c>
      <c r="H7" s="4">
        <f>HLOOKUP(H$3,[1]日常收支!$C$40:$AL$73,5,FALSE)</f>
        <v>2.7984160213</v>
      </c>
      <c r="I7" s="4">
        <f>HLOOKUP(I$3,[1]日常收支!$C$40:$AL$73,5,FALSE)</f>
        <v>3.1685271769000001</v>
      </c>
      <c r="J7" s="4">
        <f>HLOOKUP(J$3,[1]日常收支!$C$40:$AL$73,5,FALSE)</f>
        <v>241.8940235444</v>
      </c>
      <c r="K7" s="4">
        <f>HLOOKUP(K$3,[1]日常收支!$C$40:$AL$73,5,FALSE)</f>
        <v>356.75363714010001</v>
      </c>
      <c r="L7" s="4">
        <f>HLOOKUP(L$3,[1]日常收支!$C$40:$AL$73,5,FALSE)</f>
        <v>239.07267809499999</v>
      </c>
      <c r="M7" s="4">
        <f>HLOOKUP(M$3,[1]日常收支!$C$40:$AL$73,5,FALSE)</f>
        <v>37.704547491</v>
      </c>
      <c r="N7" s="4">
        <f>HLOOKUP(N$3,[1]日常收支!$C$40:$AL$73,5,FALSE)</f>
        <v>54.442035873400009</v>
      </c>
      <c r="O7" s="4">
        <f>HLOOKUP(O$3,[1]日常收支!$C$40:$AL$73,5,FALSE)</f>
        <v>22.5753873761</v>
      </c>
      <c r="P7" s="4">
        <f>HLOOKUP(P$3,[1]日常收支!$C$40:$AL$73,5,FALSE)</f>
        <v>100.2707986636</v>
      </c>
      <c r="Q7" s="4">
        <f>HLOOKUP(Q$3,[1]日常收支!$C$40:$AL$73,5,FALSE)</f>
        <v>35.0821522691</v>
      </c>
      <c r="R7" s="4">
        <f>HLOOKUP(R$3,[1]日常收支!$C$40:$AL$73,5,FALSE)</f>
        <v>29.183872555200001</v>
      </c>
      <c r="S7" s="4">
        <f>HLOOKUP(S$3,[1]日常收支!$C$40:$AL$73,5,FALSE)</f>
        <v>22.980992909000001</v>
      </c>
      <c r="T7" s="4">
        <f>HLOOKUP(T$3,[1]日常收支!$C$40:$AL$73,5,FALSE)</f>
        <v>306.9564364766</v>
      </c>
      <c r="U7" s="4">
        <f>HLOOKUP(U$3,[1]日常收支!$C$40:$AL$73,5,FALSE)</f>
        <v>19.233868334899999</v>
      </c>
      <c r="V7" s="4">
        <f>HLOOKUP(V$3,[1]日常收支!$C$40:$AL$73,5,FALSE)</f>
        <v>4.3012389151999999</v>
      </c>
      <c r="W7" s="4">
        <f>HLOOKUP(W$3,[1]日常收支!$C$40:$AL$73,5,FALSE)</f>
        <v>53.036422697799999</v>
      </c>
      <c r="X7" s="4">
        <f>HLOOKUP(X$3,[1]日常收支!$C$40:$AL$73,5,FALSE)</f>
        <v>54.211567966200001</v>
      </c>
      <c r="Y7" s="4">
        <f>HLOOKUP(Y$3,[1]日常收支!$C$40:$AL$73,5,FALSE)</f>
        <v>6.2210803638999996</v>
      </c>
      <c r="Z7" s="4">
        <f>HLOOKUP(Z$3,[1]日常收支!$C$40:$AL$73,5,FALSE)</f>
        <v>9.4198659002999996</v>
      </c>
      <c r="AA7" s="4">
        <f>HLOOKUP(AA$3,[1]日常收支!$C$40:$AL$73,5,FALSE)</f>
        <v>2.0372308799999999E-2</v>
      </c>
      <c r="AB7" s="4">
        <f>HLOOKUP(AB$3,[1]日常收支!$C$40:$AL$73,5,FALSE)</f>
        <v>15.032246127300001</v>
      </c>
      <c r="AC7" s="4">
        <f>HLOOKUP(AC$3,[1]日常收支!$C$40:$AL$73,5,FALSE)</f>
        <v>1.1847268631000001</v>
      </c>
      <c r="AD7" s="4">
        <f>HLOOKUP(AD$3,[1]日常收支!$C$40:$AL$73,5,FALSE)</f>
        <v>0.1297494522</v>
      </c>
      <c r="AE7" s="4">
        <f>HLOOKUP(AE$3,[1]日常收支!$C$40:$AL$73,5,FALSE)</f>
        <v>0.88780073329999998</v>
      </c>
      <c r="AF7" s="4">
        <f>HLOOKUP(AF$3,[1]日常收支!$C$40:$AL$73,5,FALSE)</f>
        <v>4.5610827570999994</v>
      </c>
      <c r="AG7" s="4">
        <f>HLOOKUP(AG$3,[1]日常收支!$C$40:$AL$73,5,FALSE)</f>
        <v>19.884878646400001</v>
      </c>
      <c r="AH7" s="4">
        <f>HLOOKUP(AH$3,[1]日常收支!$C$40:$AL$73,5,FALSE)</f>
        <v>86.64968919799999</v>
      </c>
      <c r="AI7" s="4">
        <f>HLOOKUP(AI$3,[1]日常收支!$C$40:$AL$73,5,FALSE)</f>
        <v>50.620128139499997</v>
      </c>
      <c r="AJ7" s="4">
        <f>HLOOKUP(AJ$3,[1]日常收支!$C$40:$AL$73,5,FALSE)</f>
        <v>50.880243052499999</v>
      </c>
      <c r="AK7" s="4">
        <f>HLOOKUP(AK$3,[1]日常收支!$C$40:$AL$73,5,FALSE)</f>
        <v>241.02911940189998</v>
      </c>
      <c r="AL7" s="18">
        <f>HLOOKUP(AL$3,[1]日常收支!$C$40:$AM$73,5,FALSE)</f>
        <v>2284.2873214860001</v>
      </c>
    </row>
    <row r="8" spans="1:100" ht="14.25">
      <c r="A8" s="6" t="s">
        <v>67</v>
      </c>
      <c r="B8" s="4">
        <f>HLOOKUP(B$3,[1]日常收支!$C$40:$AL$73,6,FALSE)</f>
        <v>34.962107060599998</v>
      </c>
      <c r="C8" s="4">
        <f>HLOOKUP(C$3,[1]日常收支!$C$40:$AL$73,6,FALSE)</f>
        <v>6.0591816024999998</v>
      </c>
      <c r="D8" s="4">
        <f>HLOOKUP(D$3,[1]日常收支!$C$40:$AL$73,6,FALSE)</f>
        <v>0.76256660400000009</v>
      </c>
      <c r="E8" s="4">
        <f>HLOOKUP(E$3,[1]日常收支!$C$40:$AL$73,6,FALSE)</f>
        <v>1.1264470683000001</v>
      </c>
      <c r="F8" s="4">
        <f>HLOOKUP(F$3,[1]日常收支!$C$40:$AL$73,6,FALSE)</f>
        <v>0.1779162765</v>
      </c>
      <c r="G8" s="4">
        <f>HLOOKUP(G$3,[1]日常收支!$C$40:$AL$73,6,FALSE)</f>
        <v>0.85607782520000009</v>
      </c>
      <c r="H8" s="4">
        <f>HLOOKUP(H$3,[1]日常收支!$C$40:$AL$73,6,FALSE)</f>
        <v>0.13415140650000001</v>
      </c>
      <c r="I8" s="4">
        <f>HLOOKUP(I$3,[1]日常收支!$C$40:$AL$73,6,FALSE)</f>
        <v>0.13909187910000001</v>
      </c>
      <c r="J8" s="4">
        <f>HLOOKUP(J$3,[1]日常收支!$C$40:$AL$73,6,FALSE)</f>
        <v>57.228771786599999</v>
      </c>
      <c r="K8" s="4">
        <f>HLOOKUP(K$3,[1]日常收支!$C$40:$AL$73,6,FALSE)</f>
        <v>10.694271950499999</v>
      </c>
      <c r="L8" s="4">
        <f>HLOOKUP(L$3,[1]日常收支!$C$40:$AL$73,6,FALSE)</f>
        <v>7.5691520732999988</v>
      </c>
      <c r="M8" s="4">
        <f>HLOOKUP(M$3,[1]日常收支!$C$40:$AL$73,6,FALSE)</f>
        <v>0.72245001430000011</v>
      </c>
      <c r="N8" s="4">
        <f>HLOOKUP(N$3,[1]日常收支!$C$40:$AL$73,6,FALSE)</f>
        <v>0.71107302669999961</v>
      </c>
      <c r="O8" s="4">
        <f>HLOOKUP(O$3,[1]日常收支!$C$40:$AL$73,6,FALSE)</f>
        <v>0.36535432799999995</v>
      </c>
      <c r="P8" s="4">
        <f>HLOOKUP(P$3,[1]日常收支!$C$40:$AL$73,6,FALSE)</f>
        <v>2.6268636633</v>
      </c>
      <c r="Q8" s="4">
        <f>HLOOKUP(Q$3,[1]日常收支!$C$40:$AL$73,6,FALSE)</f>
        <v>0.89491088739999991</v>
      </c>
      <c r="R8" s="4">
        <f>HLOOKUP(R$3,[1]日常收支!$C$40:$AL$73,6,FALSE)</f>
        <v>1.5493212897999999</v>
      </c>
      <c r="S8" s="4">
        <f>HLOOKUP(S$3,[1]日常收支!$C$40:$AL$73,6,FALSE)</f>
        <v>0.47117314450000003</v>
      </c>
      <c r="T8" s="4">
        <f>HLOOKUP(T$3,[1]日常收支!$C$40:$AL$73,6,FALSE)</f>
        <v>16.411455500399999</v>
      </c>
      <c r="U8" s="4">
        <f>HLOOKUP(U$3,[1]日常收支!$C$40:$AL$73,6,FALSE)</f>
        <v>0.26338605920000002</v>
      </c>
      <c r="V8" s="4">
        <f>HLOOKUP(V$3,[1]日常收支!$C$40:$AL$73,6,FALSE)</f>
        <v>0.3909919322</v>
      </c>
      <c r="W8" s="4">
        <f>HLOOKUP(W$3,[1]日常收支!$C$40:$AL$73,6,FALSE)</f>
        <v>2.3841996614999998</v>
      </c>
      <c r="X8" s="4">
        <f>HLOOKUP(X$3,[1]日常收支!$C$40:$AL$73,6,FALSE)</f>
        <v>8.5850057206999999</v>
      </c>
      <c r="Y8" s="4">
        <f>HLOOKUP(Y$3,[1]日常收支!$C$40:$AL$73,6,FALSE)</f>
        <v>0.16356042810000002</v>
      </c>
      <c r="Z8" s="4">
        <f>HLOOKUP(Z$3,[1]日常收支!$C$40:$AL$73,6,FALSE)</f>
        <v>0.22943558359999999</v>
      </c>
      <c r="AA8" s="4">
        <f>HLOOKUP(AA$3,[1]日常收支!$C$40:$AL$73,6,FALSE)</f>
        <v>2.5296022000000002E-3</v>
      </c>
      <c r="AB8" s="4">
        <f>HLOOKUP(AB$3,[1]日常收支!$C$40:$AL$73,6,FALSE)</f>
        <v>1.1667687660999999</v>
      </c>
      <c r="AC8" s="4">
        <f>HLOOKUP(AC$3,[1]日常收支!$C$40:$AL$73,6,FALSE)</f>
        <v>0.1226249848</v>
      </c>
      <c r="AD8" s="4">
        <f>HLOOKUP(AD$3,[1]日常收支!$C$40:$AL$73,6,FALSE)</f>
        <v>4.1440895899999997E-2</v>
      </c>
      <c r="AE8" s="4">
        <f>HLOOKUP(AE$3,[1]日常收支!$C$40:$AL$73,6,FALSE)</f>
        <v>1.6689387999999999E-2</v>
      </c>
      <c r="AF8" s="4">
        <f>HLOOKUP(AF$3,[1]日常收支!$C$40:$AL$73,6,FALSE)</f>
        <v>0.34011386139999999</v>
      </c>
      <c r="AG8" s="4">
        <f>HLOOKUP(AG$3,[1]日常收支!$C$40:$AL$73,6,FALSE)</f>
        <v>2.5872725177000002</v>
      </c>
      <c r="AH8" s="4">
        <f>HLOOKUP(AH$3,[1]日常收支!$C$40:$AL$73,6,FALSE)</f>
        <v>3.2593955668999999</v>
      </c>
      <c r="AI8" s="4">
        <f>HLOOKUP(AI$3,[1]日常收支!$C$40:$AL$73,6,FALSE)</f>
        <v>3.0222057342000004</v>
      </c>
      <c r="AJ8" s="4">
        <f>HLOOKUP(AJ$3,[1]日常收支!$C$40:$AL$73,6,FALSE)</f>
        <v>3.3682469817</v>
      </c>
      <c r="AK8" s="4">
        <f>HLOOKUP(AK$3,[1]日常收支!$C$40:$AL$73,6,FALSE)</f>
        <v>23.044231681599999</v>
      </c>
      <c r="AL8" s="18">
        <f>HLOOKUP(AL$3,[1]日常收支!$C$40:$AM$73,6,FALSE)</f>
        <v>192.45043675330004</v>
      </c>
    </row>
    <row r="9" spans="1:100" ht="14.25">
      <c r="A9" s="6" t="s">
        <v>68</v>
      </c>
      <c r="B9" s="4">
        <f>HLOOKUP(B$3,[1]日常收支!$C$40:$AL$73,7,FALSE)</f>
        <v>27.356007277100002</v>
      </c>
      <c r="C9" s="4">
        <f>HLOOKUP(C$3,[1]日常收支!$C$40:$AL$73,7,FALSE)</f>
        <v>1.3345381901</v>
      </c>
      <c r="D9" s="4">
        <f>HLOOKUP(D$3,[1]日常收支!$C$40:$AL$73,7,FALSE)</f>
        <v>0.46922402639999999</v>
      </c>
      <c r="E9" s="4">
        <f>HLOOKUP(E$3,[1]日常收支!$C$40:$AL$73,7,FALSE)</f>
        <v>0.12589938240000001</v>
      </c>
      <c r="F9" s="4">
        <f>HLOOKUP(F$3,[1]日常收支!$C$40:$AL$73,7,FALSE)</f>
        <v>6.4873676800000002E-2</v>
      </c>
      <c r="G9" s="4">
        <f>HLOOKUP(G$3,[1]日常收支!$C$40:$AL$73,7,FALSE)</f>
        <v>0.37259721179999999</v>
      </c>
      <c r="H9" s="4">
        <f>HLOOKUP(H$3,[1]日常收支!$C$40:$AL$73,7,FALSE)</f>
        <v>0.21989771429999999</v>
      </c>
      <c r="I9" s="4">
        <f>HLOOKUP(I$3,[1]日常收支!$C$40:$AL$73,7,FALSE)</f>
        <v>0.1897320036</v>
      </c>
      <c r="J9" s="4">
        <f>HLOOKUP(J$3,[1]日常收支!$C$40:$AL$73,7,FALSE)</f>
        <v>11.9492048644</v>
      </c>
      <c r="K9" s="4">
        <f>HLOOKUP(K$3,[1]日常收支!$C$40:$AL$73,7,FALSE)</f>
        <v>2.572778521</v>
      </c>
      <c r="L9" s="4">
        <f>HLOOKUP(L$3,[1]日常收支!$C$40:$AL$73,7,FALSE)</f>
        <v>2.8088313596000005</v>
      </c>
      <c r="M9" s="4">
        <f>HLOOKUP(M$3,[1]日常收支!$C$40:$AL$73,7,FALSE)</f>
        <v>0.2454074607</v>
      </c>
      <c r="N9" s="4">
        <f>HLOOKUP(N$3,[1]日常收支!$C$40:$AL$73,7,FALSE)</f>
        <v>0.64336951720000002</v>
      </c>
      <c r="O9" s="4">
        <f>HLOOKUP(O$3,[1]日常收支!$C$40:$AL$73,7,FALSE)</f>
        <v>0.19915065369999999</v>
      </c>
      <c r="P9" s="4">
        <f>HLOOKUP(P$3,[1]日常收支!$C$40:$AL$73,7,FALSE)</f>
        <v>1.3751991909000001</v>
      </c>
      <c r="Q9" s="4">
        <f>HLOOKUP(Q$3,[1]日常收支!$C$40:$AL$73,7,FALSE)</f>
        <v>0.51515780639999997</v>
      </c>
      <c r="R9" s="4">
        <f>HLOOKUP(R$3,[1]日常收支!$C$40:$AL$73,7,FALSE)</f>
        <v>0.52025254679999999</v>
      </c>
      <c r="S9" s="4">
        <f>HLOOKUP(S$3,[1]日常收支!$C$40:$AL$73,7,FALSE)</f>
        <v>0.26853409699999997</v>
      </c>
      <c r="T9" s="4">
        <f>HLOOKUP(T$3,[1]日常收支!$C$40:$AL$73,7,FALSE)</f>
        <v>4.3857930577999999</v>
      </c>
      <c r="U9" s="4">
        <f>HLOOKUP(U$3,[1]日常收支!$C$40:$AL$73,7,FALSE)</f>
        <v>0.12075969199999999</v>
      </c>
      <c r="V9" s="4">
        <f>HLOOKUP(V$3,[1]日常收支!$C$40:$AL$73,7,FALSE)</f>
        <v>4.3082058399999998E-2</v>
      </c>
      <c r="W9" s="4">
        <f>HLOOKUP(W$3,[1]日常收支!$C$40:$AL$73,7,FALSE)</f>
        <v>0.19374305589999999</v>
      </c>
      <c r="X9" s="4">
        <f>HLOOKUP(X$3,[1]日常收支!$C$40:$AL$73,7,FALSE)</f>
        <v>1.4626569188999998</v>
      </c>
      <c r="Y9" s="4">
        <f>HLOOKUP(Y$3,[1]日常收支!$C$40:$AL$73,7,FALSE)</f>
        <v>6.6152487100000004E-2</v>
      </c>
      <c r="Z9" s="4">
        <f>HLOOKUP(Z$3,[1]日常收支!$C$40:$AL$73,7,FALSE)</f>
        <v>1.1279338364</v>
      </c>
      <c r="AA9" s="4">
        <f>HLOOKUP(AA$3,[1]日常收支!$C$40:$AL$73,7,FALSE)</f>
        <v>1.7285822000000001E-3</v>
      </c>
      <c r="AB9" s="4">
        <f>HLOOKUP(AB$3,[1]日常收支!$C$40:$AL$73,7,FALSE)</f>
        <v>1.1081876559999999</v>
      </c>
      <c r="AC9" s="4">
        <f>HLOOKUP(AC$3,[1]日常收支!$C$40:$AL$73,7,FALSE)</f>
        <v>7.8907336100000003E-2</v>
      </c>
      <c r="AD9" s="4">
        <f>HLOOKUP(AD$3,[1]日常收支!$C$40:$AL$73,7,FALSE)</f>
        <v>1.03100316E-2</v>
      </c>
      <c r="AE9" s="4">
        <f>HLOOKUP(AE$3,[1]日常收支!$C$40:$AL$73,7,FALSE)</f>
        <v>1.2671303300000001E-2</v>
      </c>
      <c r="AF9" s="4">
        <f>HLOOKUP(AF$3,[1]日常收支!$C$40:$AL$73,7,FALSE)</f>
        <v>0.25755430879999996</v>
      </c>
      <c r="AG9" s="4">
        <f>HLOOKUP(AG$3,[1]日常收支!$C$40:$AL$73,7,FALSE)</f>
        <v>0.5486624993</v>
      </c>
      <c r="AH9" s="4">
        <f>HLOOKUP(AH$3,[1]日常收支!$C$40:$AL$73,7,FALSE)</f>
        <v>0.69743916010000007</v>
      </c>
      <c r="AI9" s="4">
        <f>HLOOKUP(AI$3,[1]日常收支!$C$40:$AL$73,7,FALSE)</f>
        <v>0.2307167098</v>
      </c>
      <c r="AJ9" s="4">
        <f>HLOOKUP(AJ$3,[1]日常收支!$C$40:$AL$73,7,FALSE)</f>
        <v>1.6313339421999999</v>
      </c>
      <c r="AK9" s="4">
        <f>HLOOKUP(AK$3,[1]日常收支!$C$40:$AL$73,7,FALSE)</f>
        <v>7.1383401102999997</v>
      </c>
      <c r="AL9" s="18">
        <f>HLOOKUP(AL$3,[1]日常收支!$C$40:$AM$73,7,FALSE)</f>
        <v>70.346628246400016</v>
      </c>
    </row>
    <row r="10" spans="1:100" ht="14.25">
      <c r="A10" s="5" t="s">
        <v>69</v>
      </c>
      <c r="B10" s="4">
        <f>HLOOKUP(B$3,[1]日常收支!$C$40:$AL$73,9,FALSE)</f>
        <v>498.23291536230005</v>
      </c>
      <c r="C10" s="4">
        <f>HLOOKUP(C$3,[1]日常收支!$C$40:$AL$73,9,FALSE)</f>
        <v>10.787334034200001</v>
      </c>
      <c r="D10" s="4">
        <f>HLOOKUP(D$3,[1]日常收支!$C$40:$AL$73,9,FALSE)</f>
        <v>5.5171837166</v>
      </c>
      <c r="E10" s="4">
        <f>HLOOKUP(E$3,[1]日常收支!$C$40:$AL$73,9,FALSE)</f>
        <v>1.6325741202000001</v>
      </c>
      <c r="F10" s="4">
        <f>HLOOKUP(F$3,[1]日常收支!$C$40:$AL$73,9,FALSE)</f>
        <v>4.7098950760000005</v>
      </c>
      <c r="G10" s="4">
        <f>HLOOKUP(G$3,[1]日常收支!$C$40:$AL$73,9,FALSE)</f>
        <v>2.8525539237000008</v>
      </c>
      <c r="H10" s="4">
        <f>HLOOKUP(H$3,[1]日常收支!$C$40:$AL$73,9,FALSE)</f>
        <v>0.49489826740000004</v>
      </c>
      <c r="I10" s="4">
        <f>HLOOKUP(I$3,[1]日常收支!$C$40:$AL$73,9,FALSE)</f>
        <v>1.2798743759</v>
      </c>
      <c r="J10" s="4">
        <f>HLOOKUP(J$3,[1]日常收支!$C$40:$AL$73,9,FALSE)</f>
        <v>712.18237294369999</v>
      </c>
      <c r="K10" s="4">
        <f>HLOOKUP(K$3,[1]日常收支!$C$40:$AL$73,9,FALSE)</f>
        <v>46.911654910000003</v>
      </c>
      <c r="L10" s="4">
        <f>HLOOKUP(L$3,[1]日常收支!$C$40:$AL$73,9,FALSE)</f>
        <v>67.401028229400012</v>
      </c>
      <c r="M10" s="4">
        <f>HLOOKUP(M$3,[1]日常收支!$C$40:$AL$73,9,FALSE)</f>
        <v>16.456647088699999</v>
      </c>
      <c r="N10" s="4">
        <f>HLOOKUP(N$3,[1]日常收支!$C$40:$AL$73,9,FALSE)</f>
        <v>9.1059343666999997</v>
      </c>
      <c r="O10" s="4">
        <f>HLOOKUP(O$3,[1]日常收支!$C$40:$AL$73,9,FALSE)</f>
        <v>4.9240034861000002</v>
      </c>
      <c r="P10" s="4">
        <f>HLOOKUP(P$3,[1]日常收支!$C$40:$AL$73,9,FALSE)</f>
        <v>38.495469001399997</v>
      </c>
      <c r="Q10" s="4">
        <f>HLOOKUP(Q$3,[1]日常收支!$C$40:$AL$73,9,FALSE)</f>
        <v>9.8673845158999995</v>
      </c>
      <c r="R10" s="4">
        <f>HLOOKUP(R$3,[1]日常收支!$C$40:$AL$73,9,FALSE)</f>
        <v>9.6799665167999986</v>
      </c>
      <c r="S10" s="4">
        <f>HLOOKUP(S$3,[1]日常收支!$C$40:$AL$73,9,FALSE)</f>
        <v>2.1914632817999999</v>
      </c>
      <c r="T10" s="4">
        <f>HLOOKUP(T$3,[1]日常收支!$C$40:$AL$73,9,FALSE)</f>
        <v>94.285268183100015</v>
      </c>
      <c r="U10" s="4">
        <f>HLOOKUP(U$3,[1]日常收支!$C$40:$AL$73,9,FALSE)</f>
        <v>5.5646499353999994</v>
      </c>
      <c r="V10" s="4">
        <f>HLOOKUP(V$3,[1]日常收支!$C$40:$AL$73,9,FALSE)</f>
        <v>2.0475096818000003</v>
      </c>
      <c r="W10" s="4">
        <f>HLOOKUP(W$3,[1]日常收支!$C$40:$AL$73,9,FALSE)</f>
        <v>7.4111279358000006</v>
      </c>
      <c r="X10" s="4">
        <f>HLOOKUP(X$3,[1]日常收支!$C$40:$AL$73,9,FALSE)</f>
        <v>13.2200059807</v>
      </c>
      <c r="Y10" s="4">
        <f>HLOOKUP(Y$3,[1]日常收支!$C$40:$AL$73,9,FALSE)</f>
        <v>2.7955770149000001</v>
      </c>
      <c r="Z10" s="4">
        <f>HLOOKUP(Z$3,[1]日常收支!$C$40:$AL$73,9,FALSE)</f>
        <v>1.380438716</v>
      </c>
      <c r="AA10" s="4">
        <f>HLOOKUP(AA$3,[1]日常收支!$C$40:$AL$73,9,FALSE)</f>
        <v>0</v>
      </c>
      <c r="AB10" s="4">
        <f>HLOOKUP(AB$3,[1]日常收支!$C$40:$AL$73,9,FALSE)</f>
        <v>5.8957212188999994</v>
      </c>
      <c r="AC10" s="4">
        <f>HLOOKUP(AC$3,[1]日常收支!$C$40:$AL$73,9,FALSE)</f>
        <v>0.36842241110000001</v>
      </c>
      <c r="AD10" s="4">
        <f>HLOOKUP(AD$3,[1]日常收支!$C$40:$AL$73,9,FALSE)</f>
        <v>0</v>
      </c>
      <c r="AE10" s="4">
        <f>HLOOKUP(AE$3,[1]日常收支!$C$40:$AL$73,9,FALSE)</f>
        <v>0.4651233951</v>
      </c>
      <c r="AF10" s="4">
        <f>HLOOKUP(AF$3,[1]日常收支!$C$40:$AL$73,9,FALSE)</f>
        <v>1.224347251</v>
      </c>
      <c r="AG10" s="4">
        <f>HLOOKUP(AG$3,[1]日常收支!$C$40:$AL$73,9,FALSE)</f>
        <v>2.7802312645999998</v>
      </c>
      <c r="AH10" s="4">
        <f>HLOOKUP(AH$3,[1]日常收支!$C$40:$AL$73,9,FALSE)</f>
        <v>3.2691490099</v>
      </c>
      <c r="AI10" s="4">
        <f>HLOOKUP(AI$3,[1]日常收支!$C$40:$AL$73,9,FALSE)</f>
        <v>3.2045901436999999</v>
      </c>
      <c r="AJ10" s="4">
        <f>HLOOKUP(AJ$3,[1]日常收支!$C$40:$AL$73,9,FALSE)</f>
        <v>11.027049617699999</v>
      </c>
      <c r="AK10" s="4">
        <f>HLOOKUP(AK$3,[1]日常收支!$C$40:$AL$73,9,FALSE)</f>
        <v>97.9234334139</v>
      </c>
      <c r="AL10" s="18">
        <f>HLOOKUP(AL$3,[1]日常收支!$C$40:$AM$73,9,FALSE)</f>
        <v>1695.5857983904</v>
      </c>
    </row>
    <row r="11" spans="1:100" ht="14.25">
      <c r="A11" s="5" t="s">
        <v>70</v>
      </c>
      <c r="B11" s="4">
        <f>HLOOKUP(B$3,[1]日常收支!$C$40:$AL$73,10,FALSE)</f>
        <v>119.88959909040001</v>
      </c>
      <c r="C11" s="4">
        <f>HLOOKUP(C$3,[1]日常收支!$C$40:$AL$73,10,FALSE)</f>
        <v>8.6895061997000003</v>
      </c>
      <c r="D11" s="4">
        <f>HLOOKUP(D$3,[1]日常收支!$C$40:$AL$73,10,FALSE)</f>
        <v>3.9407019382999997</v>
      </c>
      <c r="E11" s="4">
        <f>HLOOKUP(E$3,[1]日常收支!$C$40:$AL$73,10,FALSE)</f>
        <v>0.54022639569999997</v>
      </c>
      <c r="F11" s="4">
        <f>HLOOKUP(F$3,[1]日常收支!$C$40:$AL$73,10,FALSE)</f>
        <v>4.1728359576999994</v>
      </c>
      <c r="G11" s="4">
        <f>HLOOKUP(G$3,[1]日常收支!$C$40:$AL$73,10,FALSE)</f>
        <v>1.3051890659999998</v>
      </c>
      <c r="H11" s="4">
        <f>HLOOKUP(H$3,[1]日常收支!$C$40:$AL$73,10,FALSE)</f>
        <v>0.37063489459999999</v>
      </c>
      <c r="I11" s="4">
        <f>HLOOKUP(I$3,[1]日常收支!$C$40:$AL$73,10,FALSE)</f>
        <v>0.93258897680000008</v>
      </c>
      <c r="J11" s="4">
        <f>HLOOKUP(J$3,[1]日常收支!$C$40:$AL$73,10,FALSE)</f>
        <v>135.78693106379998</v>
      </c>
      <c r="K11" s="4">
        <f>HLOOKUP(K$3,[1]日常收支!$C$40:$AL$73,10,FALSE)</f>
        <v>30.9649099144</v>
      </c>
      <c r="L11" s="4">
        <f>HLOOKUP(L$3,[1]日常收支!$C$40:$AL$73,10,FALSE)</f>
        <v>39.0949560619</v>
      </c>
      <c r="M11" s="4">
        <f>HLOOKUP(M$3,[1]日常收支!$C$40:$AL$73,10,FALSE)</f>
        <v>15.284269502300001</v>
      </c>
      <c r="N11" s="4">
        <f>HLOOKUP(N$3,[1]日常收支!$C$40:$AL$73,10,FALSE)</f>
        <v>1.3027511381000003</v>
      </c>
      <c r="O11" s="4">
        <f>HLOOKUP(O$3,[1]日常收支!$C$40:$AL$73,10,FALSE)</f>
        <v>1.6504957874000001</v>
      </c>
      <c r="P11" s="4">
        <f>HLOOKUP(P$3,[1]日常收支!$C$40:$AL$73,10,FALSE)</f>
        <v>31.798752476700002</v>
      </c>
      <c r="Q11" s="4">
        <f>HLOOKUP(Q$3,[1]日常收支!$C$40:$AL$73,10,FALSE)</f>
        <v>2.8030963633999999</v>
      </c>
      <c r="R11" s="4">
        <f>HLOOKUP(R$3,[1]日常收支!$C$40:$AL$73,10,FALSE)</f>
        <v>5.4073584927000002</v>
      </c>
      <c r="S11" s="4">
        <f>HLOOKUP(S$3,[1]日常收支!$C$40:$AL$73,10,FALSE)</f>
        <v>1.8091238772999998</v>
      </c>
      <c r="T11" s="4">
        <f>HLOOKUP(T$3,[1]日常收支!$C$40:$AL$73,10,FALSE)</f>
        <v>59.362425390799999</v>
      </c>
      <c r="U11" s="4">
        <f>HLOOKUP(U$3,[1]日常收支!$C$40:$AL$73,10,FALSE)</f>
        <v>0.81389632159999992</v>
      </c>
      <c r="V11" s="4">
        <f>HLOOKUP(V$3,[1]日常收支!$C$40:$AL$73,10,FALSE)</f>
        <v>2.0432233484000002</v>
      </c>
      <c r="W11" s="4">
        <f>HLOOKUP(W$3,[1]日常收支!$C$40:$AL$73,10,FALSE)</f>
        <v>3.1075747799000002</v>
      </c>
      <c r="X11" s="4">
        <f>HLOOKUP(X$3,[1]日常收支!$C$40:$AL$73,10,FALSE)</f>
        <v>7.3194143972000001</v>
      </c>
      <c r="Y11" s="4">
        <f>HLOOKUP(Y$3,[1]日常收支!$C$40:$AL$73,10,FALSE)</f>
        <v>0.3751652217</v>
      </c>
      <c r="Z11" s="4">
        <f>HLOOKUP(Z$3,[1]日常收支!$C$40:$AL$73,10,FALSE)</f>
        <v>1.0000426843000001</v>
      </c>
      <c r="AA11" s="4">
        <f>HLOOKUP(AA$3,[1]日常收支!$C$40:$AL$73,10,FALSE)</f>
        <v>0</v>
      </c>
      <c r="AB11" s="4">
        <f>HLOOKUP(AB$3,[1]日常收支!$C$40:$AL$73,10,FALSE)</f>
        <v>1.4269830766999998</v>
      </c>
      <c r="AC11" s="4">
        <f>HLOOKUP(AC$3,[1]日常收支!$C$40:$AL$73,10,FALSE)</f>
        <v>4.5109462900000001E-2</v>
      </c>
      <c r="AD11" s="4">
        <f>HLOOKUP(AD$3,[1]日常收支!$C$40:$AL$73,10,FALSE)</f>
        <v>0</v>
      </c>
      <c r="AE11" s="4">
        <f>HLOOKUP(AE$3,[1]日常收支!$C$40:$AL$73,10,FALSE)</f>
        <v>0.42139480409999996</v>
      </c>
      <c r="AF11" s="4">
        <f>HLOOKUP(AF$3,[1]日常收支!$C$40:$AL$73,10,FALSE)</f>
        <v>1.1951738009999999</v>
      </c>
      <c r="AG11" s="4">
        <f>HLOOKUP(AG$3,[1]日常收支!$C$40:$AL$73,10,FALSE)</f>
        <v>1.7071394196</v>
      </c>
      <c r="AH11" s="4">
        <f>HLOOKUP(AH$3,[1]日常收支!$C$40:$AL$73,10,FALSE)</f>
        <v>1.9960243231000001</v>
      </c>
      <c r="AI11" s="4">
        <f>HLOOKUP(AI$3,[1]日常收支!$C$40:$AL$73,10,FALSE)</f>
        <v>2.3343080766000002</v>
      </c>
      <c r="AJ11" s="4">
        <f>HLOOKUP(AJ$3,[1]日常收支!$C$40:$AL$73,10,FALSE)</f>
        <v>8.9313208614999997</v>
      </c>
      <c r="AK11" s="4">
        <f>HLOOKUP(AK$3,[1]日常收支!$C$40:$AL$73,10,FALSE)</f>
        <v>46.394913413199994</v>
      </c>
      <c r="AL11" s="18">
        <f>HLOOKUP(AL$3,[1]日常收支!$C$40:$AM$73,10,FALSE)</f>
        <v>544.21803657980001</v>
      </c>
    </row>
    <row r="12" spans="1:100" ht="14.25">
      <c r="A12" s="5" t="s">
        <v>71</v>
      </c>
      <c r="B12" s="4">
        <f>HLOOKUP(B$3,[1]日常收支!$C$40:$AL$73,11,FALSE)</f>
        <v>366.8531761854</v>
      </c>
      <c r="C12" s="4">
        <f>HLOOKUP(C$3,[1]日常收支!$C$40:$AL$73,11,FALSE)</f>
        <v>0.45678551359999997</v>
      </c>
      <c r="D12" s="4">
        <f>HLOOKUP(D$3,[1]日常收支!$C$40:$AL$73,11,FALSE)</f>
        <v>3.2258899900000006E-2</v>
      </c>
      <c r="E12" s="4">
        <f>HLOOKUP(E$3,[1]日常收支!$C$40:$AL$73,11,FALSE)</f>
        <v>0.76805302980000001</v>
      </c>
      <c r="F12" s="4">
        <f>HLOOKUP(F$3,[1]日常收支!$C$40:$AL$73,11,FALSE)</f>
        <v>4.5083691799999999E-2</v>
      </c>
      <c r="G12" s="4">
        <f>HLOOKUP(G$3,[1]日常收支!$C$40:$AL$73,11,FALSE)</f>
        <v>1.5324628018999999</v>
      </c>
      <c r="H12" s="4">
        <f>HLOOKUP(H$3,[1]日常收支!$C$40:$AL$73,11,FALSE)</f>
        <v>5.6966684000000004E-2</v>
      </c>
      <c r="I12" s="4">
        <f>HLOOKUP(I$3,[1]日常收支!$C$40:$AL$73,11,FALSE)</f>
        <v>9.7600016000000001E-3</v>
      </c>
      <c r="J12" s="4">
        <f>HLOOKUP(J$3,[1]日常收支!$C$40:$AL$73,11,FALSE)</f>
        <v>561.74259434010003</v>
      </c>
      <c r="K12" s="4">
        <f>HLOOKUP(K$3,[1]日常收支!$C$40:$AL$73,11,FALSE)</f>
        <v>3.8695190750999999</v>
      </c>
      <c r="L12" s="4">
        <f>HLOOKUP(L$3,[1]日常收支!$C$40:$AL$73,11,FALSE)</f>
        <v>23.286300900600001</v>
      </c>
      <c r="M12" s="4">
        <f>HLOOKUP(M$3,[1]日常收支!$C$40:$AL$73,11,FALSE)</f>
        <v>0.10590223949999999</v>
      </c>
      <c r="N12" s="4">
        <f>HLOOKUP(N$3,[1]日常收支!$C$40:$AL$73,11,FALSE)</f>
        <v>7.3166023006999996</v>
      </c>
      <c r="O12" s="4">
        <f>HLOOKUP(O$3,[1]日常收支!$C$40:$AL$73,11,FALSE)</f>
        <v>2.3206727169999999</v>
      </c>
      <c r="P12" s="4">
        <f>HLOOKUP(P$3,[1]日常收支!$C$40:$AL$73,11,FALSE)</f>
        <v>0.17026296879999994</v>
      </c>
      <c r="Q12" s="4">
        <f>HLOOKUP(Q$3,[1]日常收支!$C$40:$AL$73,11,FALSE)</f>
        <v>5.3842033986000004</v>
      </c>
      <c r="R12" s="4">
        <f>HLOOKUP(R$3,[1]日常收支!$C$40:$AL$73,11,FALSE)</f>
        <v>1.8635967969</v>
      </c>
      <c r="S12" s="4">
        <f>HLOOKUP(S$3,[1]日常收支!$C$40:$AL$73,11,FALSE)</f>
        <v>0.1197938548</v>
      </c>
      <c r="T12" s="4">
        <f>HLOOKUP(T$3,[1]日常收支!$C$40:$AL$73,11,FALSE)</f>
        <v>4.1290066232000067</v>
      </c>
      <c r="U12" s="4">
        <f>HLOOKUP(U$3,[1]日常收支!$C$40:$AL$73,11,FALSE)</f>
        <v>2.7790414774999999</v>
      </c>
      <c r="V12" s="4">
        <f>HLOOKUP(V$3,[1]日常收支!$C$40:$AL$73,11,FALSE)</f>
        <v>1.1677599999999999E-3</v>
      </c>
      <c r="W12" s="4">
        <f>HLOOKUP(W$3,[1]日常收支!$C$40:$AL$73,11,FALSE)</f>
        <v>0.20432155590000001</v>
      </c>
      <c r="X12" s="4">
        <f>HLOOKUP(X$3,[1]日常收支!$C$40:$AL$73,11,FALSE)</f>
        <v>1.6141889199999999E-2</v>
      </c>
      <c r="Y12" s="4">
        <f>HLOOKUP(Y$3,[1]日常收支!$C$40:$AL$73,11,FALSE)</f>
        <v>0.57499999999999996</v>
      </c>
      <c r="Z12" s="4">
        <f>HLOOKUP(Z$3,[1]日常收支!$C$40:$AL$73,11,FALSE)</f>
        <v>1.08123092E-2</v>
      </c>
      <c r="AA12" s="4">
        <f>HLOOKUP(AA$3,[1]日常收支!$C$40:$AL$73,11,FALSE)</f>
        <v>0</v>
      </c>
      <c r="AB12" s="4">
        <f>HLOOKUP(AB$3,[1]日常收支!$C$40:$AL$73,11,FALSE)</f>
        <v>3.4002424617</v>
      </c>
      <c r="AC12" s="4">
        <f>HLOOKUP(AC$3,[1]日常收支!$C$40:$AL$73,11,FALSE)</f>
        <v>5.3537088200000006E-2</v>
      </c>
      <c r="AD12" s="4">
        <f>HLOOKUP(AD$3,[1]日常收支!$C$40:$AL$73,11,FALSE)</f>
        <v>0</v>
      </c>
      <c r="AE12" s="4">
        <f>HLOOKUP(AE$3,[1]日常收支!$C$40:$AL$73,11,FALSE)</f>
        <v>0</v>
      </c>
      <c r="AF12" s="4">
        <f>HLOOKUP(AF$3,[1]日常收支!$C$40:$AL$73,11,FALSE)</f>
        <v>2.917345E-2</v>
      </c>
      <c r="AG12" s="4">
        <f>HLOOKUP(AG$3,[1]日常收支!$C$40:$AL$73,11,FALSE)</f>
        <v>0.40646069170000004</v>
      </c>
      <c r="AH12" s="4">
        <f>HLOOKUP(AH$3,[1]日常收支!$C$40:$AL$73,11,FALSE)</f>
        <v>0.5617458581</v>
      </c>
      <c r="AI12" s="4">
        <f>HLOOKUP(AI$3,[1]日常收支!$C$40:$AL$73,11,FALSE)</f>
        <v>0.85147188480000002</v>
      </c>
      <c r="AJ12" s="4">
        <f>HLOOKUP(AJ$3,[1]日常收支!$C$40:$AL$73,11,FALSE)</f>
        <v>0.8413695725</v>
      </c>
      <c r="AK12" s="4">
        <f>HLOOKUP(AK$3,[1]日常收支!$C$40:$AL$73,11,FALSE)</f>
        <v>46.031304229399993</v>
      </c>
      <c r="AL12" s="18">
        <f>HLOOKUP(AL$3,[1]日常收支!$C$40:$AM$73,11,FALSE)</f>
        <v>1035.8247922515</v>
      </c>
    </row>
    <row r="13" spans="1:100" ht="14.25">
      <c r="A13" s="5" t="s">
        <v>72</v>
      </c>
      <c r="B13" s="4">
        <f>HLOOKUP(B$3,[1]日常收支!$C$40:$AL$73,12,FALSE)</f>
        <v>11.488231133399999</v>
      </c>
      <c r="C13" s="4">
        <f>HLOOKUP(C$3,[1]日常收支!$C$40:$AL$73,12,FALSE)</f>
        <v>1.6410423209</v>
      </c>
      <c r="D13" s="4">
        <f>HLOOKUP(D$3,[1]日常收支!$C$40:$AL$73,12,FALSE)</f>
        <v>1.5295578112000001</v>
      </c>
      <c r="E13" s="4">
        <f>HLOOKUP(E$3,[1]日常收支!$C$40:$AL$73,12,FALSE)</f>
        <v>0.3242946947</v>
      </c>
      <c r="F13" s="4">
        <f>HLOOKUP(F$3,[1]日常收支!$C$40:$AL$73,12,FALSE)</f>
        <v>0.49197542649999998</v>
      </c>
      <c r="G13" s="4">
        <f>HLOOKUP(G$3,[1]日常收支!$C$40:$AL$73,12,FALSE)</f>
        <v>1.4902055799999982E-2</v>
      </c>
      <c r="H13" s="4">
        <f>HLOOKUP(H$3,[1]日常收支!$C$40:$AL$73,12,FALSE)</f>
        <v>6.7296688800000004E-2</v>
      </c>
      <c r="I13" s="4">
        <f>HLOOKUP(I$3,[1]日常收支!$C$40:$AL$73,12,FALSE)</f>
        <v>0.33752539749999999</v>
      </c>
      <c r="J13" s="4">
        <f>HLOOKUP(J$3,[1]日常收支!$C$40:$AL$73,12,FALSE)</f>
        <v>14.646904678599999</v>
      </c>
      <c r="K13" s="4">
        <f>HLOOKUP(K$3,[1]日常收支!$C$40:$AL$73,12,FALSE)</f>
        <v>12.073980831099998</v>
      </c>
      <c r="L13" s="4">
        <f>HLOOKUP(L$3,[1]日常收支!$C$40:$AL$73,12,FALSE)</f>
        <v>5.019100761899999</v>
      </c>
      <c r="M13" s="4">
        <f>HLOOKUP(M$3,[1]日常收支!$C$40:$AL$73,12,FALSE)</f>
        <v>1.0638947769</v>
      </c>
      <c r="N13" s="4">
        <f>HLOOKUP(N$3,[1]日常收支!$C$40:$AL$73,12,FALSE)</f>
        <v>0.33927064190000006</v>
      </c>
      <c r="O13" s="4">
        <f>HLOOKUP(O$3,[1]日常收支!$C$40:$AL$73,12,FALSE)</f>
        <v>0.95283498170000003</v>
      </c>
      <c r="P13" s="4">
        <f>HLOOKUP(P$3,[1]日常收支!$C$40:$AL$73,12,FALSE)</f>
        <v>6.5264506597</v>
      </c>
      <c r="Q13" s="4">
        <f>HLOOKUP(Q$3,[1]日常收支!$C$40:$AL$73,12,FALSE)</f>
        <v>1.6800847538999999</v>
      </c>
      <c r="R13" s="4">
        <f>HLOOKUP(R$3,[1]日常收支!$C$40:$AL$73,12,FALSE)</f>
        <v>2.4090112272000002</v>
      </c>
      <c r="S13" s="4">
        <f>HLOOKUP(S$3,[1]日常收支!$C$40:$AL$73,12,FALSE)</f>
        <v>0.26254554969999999</v>
      </c>
      <c r="T13" s="4">
        <f>HLOOKUP(T$3,[1]日常收支!$C$40:$AL$73,12,FALSE)</f>
        <v>30.759747437799998</v>
      </c>
      <c r="U13" s="4">
        <f>HLOOKUP(U$3,[1]日常收支!$C$40:$AL$73,12,FALSE)</f>
        <v>1.9712748505000002</v>
      </c>
      <c r="V13" s="4">
        <f>HLOOKUP(V$3,[1]日常收支!$C$40:$AL$73,12,FALSE)</f>
        <v>3.1185734000000001E-3</v>
      </c>
      <c r="W13" s="4">
        <f>HLOOKUP(W$3,[1]日常收支!$C$40:$AL$73,12,FALSE)</f>
        <v>4.0992316000000004</v>
      </c>
      <c r="X13" s="4">
        <f>HLOOKUP(X$3,[1]日常收支!$C$40:$AL$73,12,FALSE)</f>
        <v>5.8807530278</v>
      </c>
      <c r="Y13" s="4">
        <f>HLOOKUP(Y$3,[1]日常收支!$C$40:$AL$73,12,FALSE)</f>
        <v>1.8310145552000001</v>
      </c>
      <c r="Z13" s="4">
        <f>HLOOKUP(Z$3,[1]日常收支!$C$40:$AL$73,12,FALSE)</f>
        <v>0.36923389380000005</v>
      </c>
      <c r="AA13" s="4">
        <f>HLOOKUP(AA$3,[1]日常收支!$C$40:$AL$73,12,FALSE)</f>
        <v>0</v>
      </c>
      <c r="AB13" s="4">
        <f>HLOOKUP(AB$3,[1]日常收支!$C$40:$AL$73,12,FALSE)</f>
        <v>1.0674736755000001</v>
      </c>
      <c r="AC13" s="4">
        <f>HLOOKUP(AC$3,[1]日常收支!$C$40:$AL$73,12,FALSE)</f>
        <v>0.26977585999999998</v>
      </c>
      <c r="AD13" s="4">
        <f>HLOOKUP(AD$3,[1]日常收支!$C$40:$AL$73,12,FALSE)</f>
        <v>0</v>
      </c>
      <c r="AE13" s="4">
        <f>HLOOKUP(AE$3,[1]日常收支!$C$40:$AL$73,12,FALSE)</f>
        <v>4.3728590999999997E-2</v>
      </c>
      <c r="AF13" s="4">
        <f>HLOOKUP(AF$3,[1]日常收支!$C$40:$AL$73,12,FALSE)</f>
        <v>0</v>
      </c>
      <c r="AG13" s="4">
        <f>HLOOKUP(AG$3,[1]日常收支!$C$40:$AL$73,12,FALSE)</f>
        <v>0.58332258609999998</v>
      </c>
      <c r="AH13" s="4">
        <f>HLOOKUP(AH$3,[1]日常收支!$C$40:$AL$73,12,FALSE)</f>
        <v>0.71137882870000002</v>
      </c>
      <c r="AI13" s="4">
        <f>HLOOKUP(AI$3,[1]日常收支!$C$40:$AL$73,12,FALSE)</f>
        <v>1.8810182299999999E-2</v>
      </c>
      <c r="AJ13" s="4">
        <f>HLOOKUP(AJ$3,[1]日常收支!$C$40:$AL$73,12,FALSE)</f>
        <v>1.2543591837000001</v>
      </c>
      <c r="AK13" s="4">
        <f>HLOOKUP(AK$3,[1]日常收支!$C$40:$AL$73,12,FALSE)</f>
        <v>5.4972157712999996</v>
      </c>
      <c r="AL13" s="18">
        <f>HLOOKUP(AL$3,[1]日常收支!$C$40:$AM$73,12,FALSE)</f>
        <v>115.2293430085</v>
      </c>
    </row>
    <row r="14" spans="1:100" ht="14.25">
      <c r="A14" s="2" t="s">
        <v>47</v>
      </c>
      <c r="B14" s="12">
        <f>HLOOKUP(B$3,[1]日常收支!$C$40:$AL$73,13,FALSE)</f>
        <v>787.81203010350009</v>
      </c>
      <c r="C14" s="12">
        <f>HLOOKUP(C$3,[1]日常收支!$C$40:$AL$73,13,FALSE)</f>
        <v>67.468617019600003</v>
      </c>
      <c r="D14" s="12">
        <f>HLOOKUP(D$3,[1]日常收支!$C$40:$AL$73,13,FALSE)</f>
        <v>28.583385122800003</v>
      </c>
      <c r="E14" s="12">
        <f>HLOOKUP(E$3,[1]日常收支!$C$40:$AL$73,13,FALSE)</f>
        <v>16.321701489799999</v>
      </c>
      <c r="F14" s="12">
        <f>HLOOKUP(F$3,[1]日常收支!$C$40:$AL$73,13,FALSE)</f>
        <v>15.5107073696</v>
      </c>
      <c r="G14" s="12">
        <f>HLOOKUP(G$3,[1]日常收支!$C$40:$AL$73,13,FALSE)</f>
        <v>29.2734661131</v>
      </c>
      <c r="H14" s="12">
        <f>HLOOKUP(H$3,[1]日常收支!$C$40:$AL$73,13,FALSE)</f>
        <v>22.786886702699999</v>
      </c>
      <c r="I14" s="12">
        <f>HLOOKUP(I$3,[1]日常收支!$C$40:$AL$73,13,FALSE)</f>
        <v>10.2222400693</v>
      </c>
      <c r="J14" s="12">
        <f>HLOOKUP(J$3,[1]日常收支!$C$40:$AL$73,13,FALSE)</f>
        <v>1261.6241016950999</v>
      </c>
      <c r="K14" s="12">
        <f>HLOOKUP(K$3,[1]日常收支!$C$40:$AL$73,13,FALSE)</f>
        <v>308.44175977290001</v>
      </c>
      <c r="L14" s="12">
        <f>HLOOKUP(L$3,[1]日常收支!$C$40:$AL$73,13,FALSE)</f>
        <v>151.87367177069999</v>
      </c>
      <c r="M14" s="12">
        <f>HLOOKUP(M$3,[1]日常收支!$C$40:$AL$73,13,FALSE)</f>
        <v>41.973336616899999</v>
      </c>
      <c r="N14" s="12">
        <f>HLOOKUP(N$3,[1]日常收支!$C$40:$AL$73,13,FALSE)</f>
        <v>53.771765480600003</v>
      </c>
      <c r="O14" s="12">
        <f>HLOOKUP(O$3,[1]日常收支!$C$40:$AL$73,13,FALSE)</f>
        <v>20.1615960932</v>
      </c>
      <c r="P14" s="12">
        <f>HLOOKUP(P$3,[1]日常收支!$C$40:$AL$73,13,FALSE)</f>
        <v>107.51544840459999</v>
      </c>
      <c r="Q14" s="12">
        <f>HLOOKUP(Q$3,[1]日常收支!$C$40:$AL$73,13,FALSE)</f>
        <v>56.174110454699999</v>
      </c>
      <c r="R14" s="12">
        <f>HLOOKUP(R$3,[1]日常收支!$C$40:$AL$73,13,FALSE)</f>
        <v>35.945512963799999</v>
      </c>
      <c r="S14" s="12">
        <f>HLOOKUP(S$3,[1]日常收支!$C$40:$AL$73,13,FALSE)</f>
        <v>26.5970026625</v>
      </c>
      <c r="T14" s="12">
        <f>HLOOKUP(T$3,[1]日常收支!$C$40:$AL$73,13,FALSE)</f>
        <v>286.1579260181</v>
      </c>
      <c r="U14" s="12">
        <f>HLOOKUP(U$3,[1]日常收支!$C$40:$AL$73,13,FALSE)</f>
        <v>28.620547332099999</v>
      </c>
      <c r="V14" s="12">
        <f>HLOOKUP(V$3,[1]日常收支!$C$40:$AL$73,13,FALSE)</f>
        <v>13.260472443599999</v>
      </c>
      <c r="W14" s="12">
        <f>HLOOKUP(W$3,[1]日常收支!$C$40:$AL$73,13,FALSE)</f>
        <v>54.020129996800001</v>
      </c>
      <c r="X14" s="12">
        <f>HLOOKUP(X$3,[1]日常收支!$C$40:$AL$73,13,FALSE)</f>
        <v>76.080019770899995</v>
      </c>
      <c r="Y14" s="12">
        <f>HLOOKUP(Y$3,[1]日常收支!$C$40:$AL$73,13,FALSE)</f>
        <v>4.1656816669000003</v>
      </c>
      <c r="Z14" s="12">
        <f>HLOOKUP(Z$3,[1]日常收支!$C$40:$AL$73,13,FALSE)</f>
        <v>9.4602526358999999</v>
      </c>
      <c r="AA14" s="12">
        <f>HLOOKUP(AA$3,[1]日常收支!$C$40:$AL$73,13,FALSE)</f>
        <v>8.7632770099999993E-2</v>
      </c>
      <c r="AB14" s="12">
        <f>HLOOKUP(AB$3,[1]日常收支!$C$40:$AL$73,13,FALSE)</f>
        <v>28.423759626700001</v>
      </c>
      <c r="AC14" s="12">
        <f>HLOOKUP(AC$3,[1]日常收支!$C$40:$AL$73,13,FALSE)</f>
        <v>7.6681024798999999</v>
      </c>
      <c r="AD14" s="12">
        <f>HLOOKUP(AD$3,[1]日常收支!$C$40:$AL$73,13,FALSE)</f>
        <v>0.27730346079999996</v>
      </c>
      <c r="AE14" s="12">
        <f>HLOOKUP(AE$3,[1]日常收支!$C$40:$AL$73,13,FALSE)</f>
        <v>0.77676753499999995</v>
      </c>
      <c r="AF14" s="12">
        <f>HLOOKUP(AF$3,[1]日常收支!$C$40:$AL$73,13,FALSE)</f>
        <v>6.6154254575999998</v>
      </c>
      <c r="AG14" s="12">
        <f>HLOOKUP(AG$3,[1]日常收支!$C$40:$AL$73,13,FALSE)</f>
        <v>27.062294456500002</v>
      </c>
      <c r="AH14" s="12">
        <f>HLOOKUP(AH$3,[1]日常收支!$C$40:$AL$73,13,FALSE)</f>
        <v>58.1686941404</v>
      </c>
      <c r="AI14" s="12">
        <f>HLOOKUP(AI$3,[1]日常收支!$C$40:$AL$73,13,FALSE)</f>
        <v>73.473259241999997</v>
      </c>
      <c r="AJ14" s="12">
        <f>HLOOKUP(AJ$3,[1]日常收支!$C$40:$AL$73,13,FALSE)</f>
        <v>55.013678824399996</v>
      </c>
      <c r="AK14" s="12">
        <f>HLOOKUP(AK$3,[1]日常收支!$C$40:$AL$73,13,FALSE)</f>
        <v>354.08055372980004</v>
      </c>
      <c r="AL14" s="15">
        <f>HLOOKUP(AL$3,[1]日常收支!$C$40:$AM$73,13,FALSE)</f>
        <v>4125.4698414928998</v>
      </c>
    </row>
    <row r="15" spans="1:100" ht="14.25">
      <c r="A15" s="5" t="s">
        <v>73</v>
      </c>
      <c r="B15" s="1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17"/>
    </row>
    <row r="16" spans="1:100" ht="14.25">
      <c r="A16" s="5" t="s">
        <v>74</v>
      </c>
      <c r="B16" s="4">
        <f>HLOOKUP(B$3,[1]日常收支!$C$40:$AL$73,15,FALSE)</f>
        <v>441.47121107379996</v>
      </c>
      <c r="C16" s="4">
        <f>HLOOKUP(C$3,[1]日常收支!$C$40:$AL$73,15,FALSE)</f>
        <v>61.836983246000003</v>
      </c>
      <c r="D16" s="4">
        <f>HLOOKUP(D$3,[1]日常收支!$C$40:$AL$73,15,FALSE)</f>
        <v>25.683820565100003</v>
      </c>
      <c r="E16" s="4">
        <f>HLOOKUP(E$3,[1]日常收支!$C$40:$AL$73,15,FALSE)</f>
        <v>15.484762001099998</v>
      </c>
      <c r="F16" s="4">
        <f>HLOOKUP(F$3,[1]日常收支!$C$40:$AL$73,15,FALSE)</f>
        <v>12.317646893499999</v>
      </c>
      <c r="G16" s="4">
        <f>HLOOKUP(G$3,[1]日常收支!$C$40:$AL$73,15,FALSE)</f>
        <v>28.200319157300001</v>
      </c>
      <c r="H16" s="4">
        <f>HLOOKUP(H$3,[1]日常收支!$C$40:$AL$73,15,FALSE)</f>
        <v>21.546010631399998</v>
      </c>
      <c r="I16" s="4">
        <f>HLOOKUP(I$3,[1]日常收支!$C$40:$AL$73,15,FALSE)</f>
        <v>7.5052526495</v>
      </c>
      <c r="J16" s="4">
        <f>HLOOKUP(J$3,[1]日常收支!$C$40:$AL$73,15,FALSE)</f>
        <v>508.32207610889998</v>
      </c>
      <c r="K16" s="4">
        <f>HLOOKUP(K$3,[1]日常收支!$C$40:$AL$73,15,FALSE)</f>
        <v>262.99925361689998</v>
      </c>
      <c r="L16" s="4">
        <f>HLOOKUP(L$3,[1]日常收支!$C$40:$AL$73,15,FALSE)</f>
        <v>106.09275522629999</v>
      </c>
      <c r="M16" s="4">
        <f>HLOOKUP(M$3,[1]日常收支!$C$40:$AL$73,15,FALSE)</f>
        <v>38.513633372100003</v>
      </c>
      <c r="N16" s="4">
        <f>HLOOKUP(N$3,[1]日常收支!$C$40:$AL$73,15,FALSE)</f>
        <v>37.196254522700002</v>
      </c>
      <c r="O16" s="4">
        <f>HLOOKUP(O$3,[1]日常收支!$C$40:$AL$73,15,FALSE)</f>
        <v>16.547583726599999</v>
      </c>
      <c r="P16" s="4">
        <f>HLOOKUP(P$3,[1]日常收支!$C$40:$AL$73,15,FALSE)</f>
        <v>89.616070317399974</v>
      </c>
      <c r="Q16" s="4">
        <f>HLOOKUP(Q$3,[1]日常收支!$C$40:$AL$73,15,FALSE)</f>
        <v>50.338068707299996</v>
      </c>
      <c r="R16" s="4">
        <f>HLOOKUP(R$3,[1]日常收支!$C$40:$AL$73,15,FALSE)</f>
        <v>25.788860851599999</v>
      </c>
      <c r="S16" s="4">
        <f>HLOOKUP(S$3,[1]日常收支!$C$40:$AL$73,15,FALSE)</f>
        <v>22.915485445700003</v>
      </c>
      <c r="T16" s="4">
        <f>HLOOKUP(T$3,[1]日常收支!$C$40:$AL$73,15,FALSE)</f>
        <v>205.23849861869999</v>
      </c>
      <c r="U16" s="4">
        <f>HLOOKUP(U$3,[1]日常收支!$C$40:$AL$73,15,FALSE)</f>
        <v>18.630144465999997</v>
      </c>
      <c r="V16" s="4">
        <f>HLOOKUP(V$3,[1]日常收支!$C$40:$AL$73,15,FALSE)</f>
        <v>12.3123479356</v>
      </c>
      <c r="W16" s="4">
        <f>HLOOKUP(W$3,[1]日常收支!$C$40:$AL$73,15,FALSE)</f>
        <v>46.566381514200003</v>
      </c>
      <c r="X16" s="4">
        <f>HLOOKUP(X$3,[1]日常收支!$C$40:$AL$73,15,FALSE)</f>
        <v>58.847696225100002</v>
      </c>
      <c r="Y16" s="4">
        <f>HLOOKUP(Y$3,[1]日常收支!$C$40:$AL$73,15,FALSE)</f>
        <v>1.6869421955999999</v>
      </c>
      <c r="Z16" s="4">
        <f>HLOOKUP(Z$3,[1]日常收支!$C$40:$AL$73,15,FALSE)</f>
        <v>7.5623552389999995</v>
      </c>
      <c r="AA16" s="4">
        <f>HLOOKUP(AA$3,[1]日常收支!$C$40:$AL$73,15,FALSE)</f>
        <v>4.9571705700000003E-2</v>
      </c>
      <c r="AB16" s="4">
        <f>HLOOKUP(AB$3,[1]日常收支!$C$40:$AL$73,15,FALSE)</f>
        <v>17.034012090400001</v>
      </c>
      <c r="AC16" s="4">
        <f>HLOOKUP(AC$3,[1]日常收支!$C$40:$AL$73,15,FALSE)</f>
        <v>6.7892425344000005</v>
      </c>
      <c r="AD16" s="4">
        <f>HLOOKUP(AD$3,[1]日常收支!$C$40:$AL$73,15,FALSE)</f>
        <v>0.2454072175</v>
      </c>
      <c r="AE16" s="4">
        <f>HLOOKUP(AE$3,[1]日常收支!$C$40:$AL$73,15,FALSE)</f>
        <v>0.71300233800000001</v>
      </c>
      <c r="AF16" s="4">
        <f>HLOOKUP(AF$3,[1]日常收支!$C$40:$AL$73,15,FALSE)</f>
        <v>5.6815599611999996</v>
      </c>
      <c r="AG16" s="4">
        <f>HLOOKUP(AG$3,[1]日常收支!$C$40:$AL$73,15,FALSE)</f>
        <v>24.639903859299999</v>
      </c>
      <c r="AH16" s="4">
        <f>HLOOKUP(AH$3,[1]日常收支!$C$40:$AL$73,15,FALSE)</f>
        <v>52.714748100900003</v>
      </c>
      <c r="AI16" s="4">
        <f>HLOOKUP(AI$3,[1]日常收支!$C$40:$AL$73,15,FALSE)</f>
        <v>67.483204803299998</v>
      </c>
      <c r="AJ16" s="4">
        <f>HLOOKUP(AJ$3,[1]日常收支!$C$40:$AL$73,15,FALSE)</f>
        <v>47.161265981400007</v>
      </c>
      <c r="AK16" s="4">
        <f>HLOOKUP(AK$3,[1]日常收支!$C$40:$AL$73,15,FALSE)</f>
        <v>229.79737740979999</v>
      </c>
      <c r="AL16" s="19">
        <f>HLOOKUP(AL$3,[1]日常收支!$C$40:$AM$73,15,FALSE)</f>
        <v>2575.5297103093003</v>
      </c>
    </row>
    <row r="17" spans="1:38" ht="14.25">
      <c r="A17" s="6" t="s">
        <v>66</v>
      </c>
      <c r="B17" s="4">
        <f>HLOOKUP(B$3,[1]日常收支!$C$40:$AL$73,16,FALSE)</f>
        <v>348.13541864760003</v>
      </c>
      <c r="C17" s="4">
        <f>HLOOKUP(C$3,[1]日常收支!$C$40:$AL$73,16,FALSE)</f>
        <v>51.065518715399996</v>
      </c>
      <c r="D17" s="4">
        <f>HLOOKUP(D$3,[1]日常收支!$C$40:$AL$73,16,FALSE)</f>
        <v>21.690092888500001</v>
      </c>
      <c r="E17" s="4">
        <f>HLOOKUP(E$3,[1]日常收支!$C$40:$AL$73,16,FALSE)</f>
        <v>14.276564262000001</v>
      </c>
      <c r="F17" s="4">
        <f>HLOOKUP(F$3,[1]日常收支!$C$40:$AL$73,16,FALSE)</f>
        <v>10.7995217313</v>
      </c>
      <c r="G17" s="4">
        <f>HLOOKUP(G$3,[1]日常收支!$C$40:$AL$73,16,FALSE)</f>
        <v>24.174263890100001</v>
      </c>
      <c r="H17" s="4">
        <f>HLOOKUP(H$3,[1]日常收支!$C$40:$AL$73,16,FALSE)</f>
        <v>14.629877047999999</v>
      </c>
      <c r="I17" s="4">
        <f>HLOOKUP(I$3,[1]日常收支!$C$40:$AL$73,16,FALSE)</f>
        <v>6.2437627312000004</v>
      </c>
      <c r="J17" s="4">
        <f>HLOOKUP(J$3,[1]日常收支!$C$40:$AL$73,16,FALSE)</f>
        <v>387.38550950769996</v>
      </c>
      <c r="K17" s="4">
        <f>HLOOKUP(K$3,[1]日常收支!$C$40:$AL$73,16,FALSE)</f>
        <v>230.87996684830003</v>
      </c>
      <c r="L17" s="4">
        <f>HLOOKUP(L$3,[1]日常收支!$C$40:$AL$73,16,FALSE)</f>
        <v>70.887899541300015</v>
      </c>
      <c r="M17" s="4">
        <f>HLOOKUP(M$3,[1]日常收支!$C$40:$AL$73,16,FALSE)</f>
        <v>36.023141749200001</v>
      </c>
      <c r="N17" s="4">
        <f>HLOOKUP(N$3,[1]日常收支!$C$40:$AL$73,16,FALSE)</f>
        <v>32.901670458199995</v>
      </c>
      <c r="O17" s="4">
        <f>HLOOKUP(O$3,[1]日常收支!$C$40:$AL$73,16,FALSE)</f>
        <v>15.375768239899999</v>
      </c>
      <c r="P17" s="4">
        <f>HLOOKUP(P$3,[1]日常收支!$C$40:$AL$73,16,FALSE)</f>
        <v>82.091710408699996</v>
      </c>
      <c r="Q17" s="4">
        <f>HLOOKUP(Q$3,[1]日常收支!$C$40:$AL$73,16,FALSE)</f>
        <v>46.924414506499993</v>
      </c>
      <c r="R17" s="4">
        <f>HLOOKUP(R$3,[1]日常收支!$C$40:$AL$73,16,FALSE)</f>
        <v>19.626991265299999</v>
      </c>
      <c r="S17" s="4">
        <f>HLOOKUP(S$3,[1]日常收支!$C$40:$AL$73,16,FALSE)</f>
        <v>20.528679887799999</v>
      </c>
      <c r="T17" s="4">
        <f>HLOOKUP(T$3,[1]日常收支!$C$40:$AL$73,16,FALSE)</f>
        <v>156.13556737229999</v>
      </c>
      <c r="U17" s="4">
        <f>HLOOKUP(U$3,[1]日常收支!$C$40:$AL$73,16,FALSE)</f>
        <v>16.6743412605</v>
      </c>
      <c r="V17" s="4">
        <f>HLOOKUP(V$3,[1]日常收支!$C$40:$AL$73,16,FALSE)</f>
        <v>10.1720578535</v>
      </c>
      <c r="W17" s="4">
        <f>HLOOKUP(W$3,[1]日常收支!$C$40:$AL$73,16,FALSE)</f>
        <v>42.127371120599996</v>
      </c>
      <c r="X17" s="4">
        <f>HLOOKUP(X$3,[1]日常收支!$C$40:$AL$73,16,FALSE)</f>
        <v>41.497660535199998</v>
      </c>
      <c r="Y17" s="4">
        <f>HLOOKUP(Y$3,[1]日常收支!$C$40:$AL$73,16,FALSE)</f>
        <v>0.8913155975</v>
      </c>
      <c r="Z17" s="4">
        <f>HLOOKUP(Z$3,[1]日常收支!$C$40:$AL$73,16,FALSE)</f>
        <v>6.5350074010000005</v>
      </c>
      <c r="AA17" s="4">
        <f>HLOOKUP(AA$3,[1]日常收支!$C$40:$AL$73,16,FALSE)</f>
        <v>3.17246334E-2</v>
      </c>
      <c r="AB17" s="4">
        <f>HLOOKUP(AB$3,[1]日常收支!$C$40:$AL$73,16,FALSE)</f>
        <v>14.324312325599999</v>
      </c>
      <c r="AC17" s="4">
        <f>HLOOKUP(AC$3,[1]日常收支!$C$40:$AL$73,16,FALSE)</f>
        <v>6.3626439815999998</v>
      </c>
      <c r="AD17" s="4">
        <f>HLOOKUP(AD$3,[1]日常收支!$C$40:$AL$73,16,FALSE)</f>
        <v>0.17760130579999997</v>
      </c>
      <c r="AE17" s="4">
        <f>HLOOKUP(AE$3,[1]日常收支!$C$40:$AL$73,16,FALSE)</f>
        <v>0.52054284880000001</v>
      </c>
      <c r="AF17" s="4">
        <f>HLOOKUP(AF$3,[1]日常收支!$C$40:$AL$73,16,FALSE)</f>
        <v>4.6331990891000006</v>
      </c>
      <c r="AG17" s="4">
        <f>HLOOKUP(AG$3,[1]日常收支!$C$40:$AL$73,16,FALSE)</f>
        <v>21.388733822399999</v>
      </c>
      <c r="AH17" s="4">
        <f>HLOOKUP(AH$3,[1]日常收支!$C$40:$AL$73,16,FALSE)</f>
        <v>47.642794810699996</v>
      </c>
      <c r="AI17" s="4">
        <f>HLOOKUP(AI$3,[1]日常收支!$C$40:$AL$73,16,FALSE)</f>
        <v>63.524196254799996</v>
      </c>
      <c r="AJ17" s="4">
        <f>HLOOKUP(AJ$3,[1]日常收支!$C$40:$AL$73,16,FALSE)</f>
        <v>42.703631600900003</v>
      </c>
      <c r="AK17" s="4">
        <f>HLOOKUP(AK$3,[1]日常收支!$C$40:$AL$73,16,FALSE)</f>
        <v>177.44235148799999</v>
      </c>
      <c r="AL17" s="19">
        <f>HLOOKUP(AL$3,[1]日常收支!$C$40:$AM$73,16,FALSE)</f>
        <v>2086.4258256286998</v>
      </c>
    </row>
    <row r="18" spans="1:38" ht="14.25">
      <c r="A18" s="6" t="s">
        <v>67</v>
      </c>
      <c r="B18" s="4">
        <f>HLOOKUP(B$3,[1]日常收支!$C$40:$AL$73,17,FALSE)</f>
        <v>49.684815696800001</v>
      </c>
      <c r="C18" s="4">
        <f>HLOOKUP(C$3,[1]日常收支!$C$40:$AL$73,17,FALSE)</f>
        <v>6.6640589746000005</v>
      </c>
      <c r="D18" s="4">
        <f>HLOOKUP(D$3,[1]日常收支!$C$40:$AL$73,17,FALSE)</f>
        <v>1.6894605090999999</v>
      </c>
      <c r="E18" s="4">
        <f>HLOOKUP(E$3,[1]日常收支!$C$40:$AL$73,17,FALSE)</f>
        <v>0.89154410750000002</v>
      </c>
      <c r="F18" s="4">
        <f>HLOOKUP(F$3,[1]日常收支!$C$40:$AL$73,17,FALSE)</f>
        <v>0.84390159849999991</v>
      </c>
      <c r="G18" s="4">
        <f>HLOOKUP(G$3,[1]日常收支!$C$40:$AL$73,17,FALSE)</f>
        <v>2.9050198370000007</v>
      </c>
      <c r="H18" s="4">
        <f>HLOOKUP(H$3,[1]日常收支!$C$40:$AL$73,17,FALSE)</f>
        <v>1.8632309593</v>
      </c>
      <c r="I18" s="4">
        <f>HLOOKUP(I$3,[1]日常收支!$C$40:$AL$73,17,FALSE)</f>
        <v>1.1578634772</v>
      </c>
      <c r="J18" s="4">
        <f>HLOOKUP(J$3,[1]日常收支!$C$40:$AL$73,17,FALSE)</f>
        <v>74.646781196199996</v>
      </c>
      <c r="K18" s="4">
        <f>HLOOKUP(K$3,[1]日常收支!$C$40:$AL$73,17,FALSE)</f>
        <v>14.5358887577</v>
      </c>
      <c r="L18" s="4">
        <f>HLOOKUP(L$3,[1]日常收支!$C$40:$AL$73,17,FALSE)</f>
        <v>19.551278822600004</v>
      </c>
      <c r="M18" s="4">
        <f>HLOOKUP(M$3,[1]日常收支!$C$40:$AL$73,17,FALSE)</f>
        <v>1.7461848796000001</v>
      </c>
      <c r="N18" s="4">
        <f>HLOOKUP(N$3,[1]日常收支!$C$40:$AL$73,17,FALSE)</f>
        <v>2.1017742875000005</v>
      </c>
      <c r="O18" s="4">
        <f>HLOOKUP(O$3,[1]日常收支!$C$40:$AL$73,17,FALSE)</f>
        <v>0.95490980910000001</v>
      </c>
      <c r="P18" s="4">
        <f>HLOOKUP(P$3,[1]日常收支!$C$40:$AL$73,17,FALSE)</f>
        <v>4.7068907440999999</v>
      </c>
      <c r="Q18" s="4">
        <f>HLOOKUP(Q$3,[1]日常收支!$C$40:$AL$73,17,FALSE)</f>
        <v>2.4522420644</v>
      </c>
      <c r="R18" s="4">
        <f>HLOOKUP(R$3,[1]日常收支!$C$40:$AL$73,17,FALSE)</f>
        <v>2.9559991755000001</v>
      </c>
      <c r="S18" s="4">
        <f>HLOOKUP(S$3,[1]日常收支!$C$40:$AL$73,17,FALSE)</f>
        <v>1.5246881519</v>
      </c>
      <c r="T18" s="4">
        <f>HLOOKUP(T$3,[1]日常收支!$C$40:$AL$73,17,FALSE)</f>
        <v>28.063693083799997</v>
      </c>
      <c r="U18" s="4">
        <f>HLOOKUP(U$3,[1]日常收支!$C$40:$AL$73,17,FALSE)</f>
        <v>1.0635951709</v>
      </c>
      <c r="V18" s="4">
        <f>HLOOKUP(V$3,[1]日常收支!$C$40:$AL$73,17,FALSE)</f>
        <v>1.0929673715999999</v>
      </c>
      <c r="W18" s="4">
        <f>HLOOKUP(W$3,[1]日常收支!$C$40:$AL$73,17,FALSE)</f>
        <v>2.7643690852999998</v>
      </c>
      <c r="X18" s="4">
        <f>HLOOKUP(X$3,[1]日常收支!$C$40:$AL$73,17,FALSE)</f>
        <v>4.2181285912000002</v>
      </c>
      <c r="Y18" s="4">
        <f>HLOOKUP(Y$3,[1]日常收支!$C$40:$AL$73,17,FALSE)</f>
        <v>0.64287025050000002</v>
      </c>
      <c r="Z18" s="4">
        <f>HLOOKUP(Z$3,[1]日常收支!$C$40:$AL$73,17,FALSE)</f>
        <v>0.76225710459999996</v>
      </c>
      <c r="AA18" s="4">
        <f>HLOOKUP(AA$3,[1]日常收支!$C$40:$AL$73,17,FALSE)</f>
        <v>7.1002158999999999E-3</v>
      </c>
      <c r="AB18" s="4">
        <f>HLOOKUP(AB$3,[1]日常收支!$C$40:$AL$73,17,FALSE)</f>
        <v>1.7237748259999999</v>
      </c>
      <c r="AC18" s="4">
        <f>HLOOKUP(AC$3,[1]日常收支!$C$40:$AL$73,17,FALSE)</f>
        <v>0.39927581590000005</v>
      </c>
      <c r="AD18" s="4">
        <f>HLOOKUP(AD$3,[1]日常收支!$C$40:$AL$73,17,FALSE)</f>
        <v>4.2178341299999998E-2</v>
      </c>
      <c r="AE18" s="4">
        <f>HLOOKUP(AE$3,[1]日常收支!$C$40:$AL$73,17,FALSE)</f>
        <v>0.1888727925</v>
      </c>
      <c r="AF18" s="4">
        <f>HLOOKUP(AF$3,[1]日常收支!$C$40:$AL$73,17,FALSE)</f>
        <v>0.70966869560000001</v>
      </c>
      <c r="AG18" s="4">
        <f>HLOOKUP(AG$3,[1]日常收支!$C$40:$AL$73,17,FALSE)</f>
        <v>1.8681731190999999</v>
      </c>
      <c r="AH18" s="4">
        <f>HLOOKUP(AH$3,[1]日常收支!$C$40:$AL$73,17,FALSE)</f>
        <v>3.7925507030999999</v>
      </c>
      <c r="AI18" s="4">
        <f>HLOOKUP(AI$3,[1]日常收支!$C$40:$AL$73,17,FALSE)</f>
        <v>2.4453317134999999</v>
      </c>
      <c r="AJ18" s="4">
        <f>HLOOKUP(AJ$3,[1]日常收支!$C$40:$AL$73,17,FALSE)</f>
        <v>3.2457958998000001</v>
      </c>
      <c r="AK18" s="4">
        <f>HLOOKUP(AK$3,[1]日常收支!$C$40:$AL$73,17,FALSE)</f>
        <v>35.842329597800003</v>
      </c>
      <c r="AL18" s="19">
        <f>HLOOKUP(AL$3,[1]日常收支!$C$40:$AM$73,17,FALSE)</f>
        <v>279.74946542700002</v>
      </c>
    </row>
    <row r="19" spans="1:38" ht="14.25">
      <c r="A19" s="6" t="s">
        <v>68</v>
      </c>
      <c r="B19" s="4">
        <f>HLOOKUP(B$3,[1]日常收支!$C$40:$AL$73,18,FALSE)</f>
        <v>43.650976729399993</v>
      </c>
      <c r="C19" s="4">
        <f>HLOOKUP(C$3,[1]日常收支!$C$40:$AL$73,18,FALSE)</f>
        <v>4.1074055560000007</v>
      </c>
      <c r="D19" s="4">
        <f>HLOOKUP(D$3,[1]日常收支!$C$40:$AL$73,18,FALSE)</f>
        <v>2.3042671674999999</v>
      </c>
      <c r="E19" s="4">
        <f>HLOOKUP(E$3,[1]日常收支!$C$40:$AL$73,18,FALSE)</f>
        <v>0.31665363159999999</v>
      </c>
      <c r="F19" s="4">
        <f>HLOOKUP(F$3,[1]日常收支!$C$40:$AL$73,18,FALSE)</f>
        <v>0.67422356370000003</v>
      </c>
      <c r="G19" s="4">
        <f>HLOOKUP(G$3,[1]日常收支!$C$40:$AL$73,18,FALSE)</f>
        <v>1.1210354302000001</v>
      </c>
      <c r="H19" s="4">
        <f>HLOOKUP(H$3,[1]日常收支!$C$40:$AL$73,18,FALSE)</f>
        <v>5.0529026241000006</v>
      </c>
      <c r="I19" s="4">
        <f>HLOOKUP(I$3,[1]日常收支!$C$40:$AL$73,18,FALSE)</f>
        <v>0.10362644109999999</v>
      </c>
      <c r="J19" s="4">
        <f>HLOOKUP(J$3,[1]日常收支!$C$40:$AL$73,18,FALSE)</f>
        <v>46.289785405000003</v>
      </c>
      <c r="K19" s="4">
        <f>HLOOKUP(K$3,[1]日常收支!$C$40:$AL$73,18,FALSE)</f>
        <v>17.583398010899998</v>
      </c>
      <c r="L19" s="4">
        <f>HLOOKUP(L$3,[1]日常收支!$C$40:$AL$73,18,FALSE)</f>
        <v>15.6535768624</v>
      </c>
      <c r="M19" s="4">
        <f>HLOOKUP(M$3,[1]日常收支!$C$40:$AL$73,18,FALSE)</f>
        <v>0.74430674330000002</v>
      </c>
      <c r="N19" s="4">
        <f>HLOOKUP(N$3,[1]日常收支!$C$40:$AL$73,18,FALSE)</f>
        <v>2.1928097770000003</v>
      </c>
      <c r="O19" s="4">
        <f>HLOOKUP(O$3,[1]日常收支!$C$40:$AL$73,18,FALSE)</f>
        <v>0.21690567760000001</v>
      </c>
      <c r="P19" s="4">
        <f>HLOOKUP(P$3,[1]日常收支!$C$40:$AL$73,18,FALSE)</f>
        <v>2.8174691646000003</v>
      </c>
      <c r="Q19" s="4">
        <f>HLOOKUP(Q$3,[1]日常收支!$C$40:$AL$73,18,FALSE)</f>
        <v>0.96141213640000001</v>
      </c>
      <c r="R19" s="4">
        <f>HLOOKUP(R$3,[1]日常收支!$C$40:$AL$73,18,FALSE)</f>
        <v>3.2058704107999998</v>
      </c>
      <c r="S19" s="4">
        <f>HLOOKUP(S$3,[1]日常收支!$C$40:$AL$73,18,FALSE)</f>
        <v>0.86211740600000009</v>
      </c>
      <c r="T19" s="4">
        <f>HLOOKUP(T$3,[1]日常收支!$C$40:$AL$73,18,FALSE)</f>
        <v>21.039238162600004</v>
      </c>
      <c r="U19" s="4">
        <f>HLOOKUP(U$3,[1]日常收支!$C$40:$AL$73,18,FALSE)</f>
        <v>0.89220803460000009</v>
      </c>
      <c r="V19" s="4">
        <f>HLOOKUP(V$3,[1]日常收支!$C$40:$AL$73,18,FALSE)</f>
        <v>1.0473227105</v>
      </c>
      <c r="W19" s="4">
        <f>HLOOKUP(W$3,[1]日常收支!$C$40:$AL$73,18,FALSE)</f>
        <v>1.6746413082999998</v>
      </c>
      <c r="X19" s="4">
        <f>HLOOKUP(X$3,[1]日常收支!$C$40:$AL$73,18,FALSE)</f>
        <v>13.131907098699999</v>
      </c>
      <c r="Y19" s="4">
        <f>HLOOKUP(Y$3,[1]日常收支!$C$40:$AL$73,18,FALSE)</f>
        <v>0.15275634760000001</v>
      </c>
      <c r="Z19" s="4">
        <f>HLOOKUP(Z$3,[1]日常收支!$C$40:$AL$73,18,FALSE)</f>
        <v>0.26509073340000006</v>
      </c>
      <c r="AA19" s="4">
        <f>HLOOKUP(AA$3,[1]日常收支!$C$40:$AL$73,18,FALSE)</f>
        <v>1.0746856400000001E-2</v>
      </c>
      <c r="AB19" s="4">
        <f>HLOOKUP(AB$3,[1]日常收支!$C$40:$AL$73,18,FALSE)</f>
        <v>0.98592493879999998</v>
      </c>
      <c r="AC19" s="4">
        <f>HLOOKUP(AC$3,[1]日常收支!$C$40:$AL$73,18,FALSE)</f>
        <v>2.7322736899999998E-2</v>
      </c>
      <c r="AD19" s="4">
        <f>HLOOKUP(AD$3,[1]日常收支!$C$40:$AL$73,18,FALSE)</f>
        <v>2.5627570400000001E-2</v>
      </c>
      <c r="AE19" s="4">
        <f>HLOOKUP(AE$3,[1]日常收支!$C$40:$AL$73,18,FALSE)</f>
        <v>3.5866966999999997E-3</v>
      </c>
      <c r="AF19" s="4">
        <f>HLOOKUP(AF$3,[1]日常收支!$C$40:$AL$73,18,FALSE)</f>
        <v>0.3386921765</v>
      </c>
      <c r="AG19" s="4">
        <f>HLOOKUP(AG$3,[1]日常收支!$C$40:$AL$73,18,FALSE)</f>
        <v>1.3829969178000001</v>
      </c>
      <c r="AH19" s="4">
        <f>HLOOKUP(AH$3,[1]日常收支!$C$40:$AL$73,18,FALSE)</f>
        <v>1.2794025871000001</v>
      </c>
      <c r="AI19" s="4">
        <f>HLOOKUP(AI$3,[1]日常收支!$C$40:$AL$73,18,FALSE)</f>
        <v>1.5136768350000001</v>
      </c>
      <c r="AJ19" s="4">
        <f>HLOOKUP(AJ$3,[1]日常收支!$C$40:$AL$73,18,FALSE)</f>
        <v>1.2118384807</v>
      </c>
      <c r="AK19" s="4">
        <f>HLOOKUP(AK$3,[1]日常收支!$C$40:$AL$73,18,FALSE)</f>
        <v>16.512696324</v>
      </c>
      <c r="AL19" s="19">
        <f>HLOOKUP(AL$3,[1]日常收支!$C$40:$AM$73,18,FALSE)</f>
        <v>209.35441925360007</v>
      </c>
    </row>
    <row r="20" spans="1:38" ht="14.25">
      <c r="A20" s="5" t="s">
        <v>69</v>
      </c>
      <c r="B20" s="4">
        <f>HLOOKUP(B$3,[1]日常收支!$C$40:$AL$73,20,FALSE)</f>
        <v>345.83395271529997</v>
      </c>
      <c r="C20" s="4">
        <f>HLOOKUP(C$3,[1]日常收支!$C$40:$AL$73,20,FALSE)</f>
        <v>5.5571216550000004</v>
      </c>
      <c r="D20" s="4">
        <f>HLOOKUP(D$3,[1]日常收支!$C$40:$AL$73,20,FALSE)</f>
        <v>2.8138539635000002</v>
      </c>
      <c r="E20" s="4">
        <f>HLOOKUP(E$3,[1]日常收支!$C$40:$AL$73,20,FALSE)</f>
        <v>0.7824560223999999</v>
      </c>
      <c r="F20" s="4">
        <f>HLOOKUP(F$3,[1]日常收支!$C$40:$AL$73,20,FALSE)</f>
        <v>3.1583409879000004</v>
      </c>
      <c r="G20" s="4">
        <f>HLOOKUP(G$3,[1]日常收支!$C$40:$AL$73,20,FALSE)</f>
        <v>0.97276162699999991</v>
      </c>
      <c r="H20" s="4">
        <f>HLOOKUP(H$3,[1]日常收支!$C$40:$AL$73,20,FALSE)</f>
        <v>1.2060104927999999</v>
      </c>
      <c r="I20" s="4">
        <f>HLOOKUP(I$3,[1]日常收支!$C$40:$AL$73,20,FALSE)</f>
        <v>2.6593184240999999</v>
      </c>
      <c r="J20" s="4">
        <f>HLOOKUP(J$3,[1]日常收支!$C$40:$AL$73,20,FALSE)</f>
        <v>751.88369329969998</v>
      </c>
      <c r="K20" s="4">
        <f>HLOOKUP(K$3,[1]日常收支!$C$40:$AL$73,20,FALSE)</f>
        <v>45.155389830600001</v>
      </c>
      <c r="L20" s="4">
        <f>HLOOKUP(L$3,[1]日常收支!$C$40:$AL$73,20,FALSE)</f>
        <v>45.552331700299995</v>
      </c>
      <c r="M20" s="4">
        <f>HLOOKUP(M$3,[1]日常收支!$C$40:$AL$73,20,FALSE)</f>
        <v>3.4221654687000003</v>
      </c>
      <c r="N20" s="4">
        <f>HLOOKUP(N$3,[1]日常收支!$C$40:$AL$73,20,FALSE)</f>
        <v>16.499435828899998</v>
      </c>
      <c r="O20" s="4">
        <f>HLOOKUP(O$3,[1]日常收支!$C$40:$AL$73,20,FALSE)</f>
        <v>3.5778483693999998</v>
      </c>
      <c r="P20" s="4">
        <f>HLOOKUP(P$3,[1]日常收支!$C$40:$AL$73,20,FALSE)</f>
        <v>17.7556527783</v>
      </c>
      <c r="Q20" s="4">
        <f>HLOOKUP(Q$3,[1]日常收支!$C$40:$AL$73,20,FALSE)</f>
        <v>5.7368295532000007</v>
      </c>
      <c r="R20" s="4">
        <f>HLOOKUP(R$3,[1]日常收支!$C$40:$AL$73,20,FALSE)</f>
        <v>10.0601018487</v>
      </c>
      <c r="S20" s="4">
        <f>HLOOKUP(S$3,[1]日常收支!$C$40:$AL$73,20,FALSE)</f>
        <v>3.6090314913000001</v>
      </c>
      <c r="T20" s="4">
        <f>HLOOKUP(T$3,[1]日常收支!$C$40:$AL$73,20,FALSE)</f>
        <v>80.459643630899976</v>
      </c>
      <c r="U20" s="4">
        <f>HLOOKUP(U$3,[1]日常收支!$C$40:$AL$73,20,FALSE)</f>
        <v>9.9491391509000007</v>
      </c>
      <c r="V20" s="4">
        <f>HLOOKUP(V$3,[1]日常收支!$C$40:$AL$73,20,FALSE)</f>
        <v>0.93010591409999999</v>
      </c>
      <c r="W20" s="4">
        <f>HLOOKUP(W$3,[1]日常收支!$C$40:$AL$73,20,FALSE)</f>
        <v>7.4014902799</v>
      </c>
      <c r="X20" s="4">
        <f>HLOOKUP(X$3,[1]日常收支!$C$40:$AL$73,20,FALSE)</f>
        <v>17.0832273545</v>
      </c>
      <c r="Y20" s="4">
        <f>HLOOKUP(Y$3,[1]日常收支!$C$40:$AL$73,20,FALSE)</f>
        <v>2.4540742149999999</v>
      </c>
      <c r="Z20" s="4">
        <f>HLOOKUP(Z$3,[1]日常收支!$C$40:$AL$73,20,FALSE)</f>
        <v>1.8482638168000001</v>
      </c>
      <c r="AA20" s="4">
        <f>HLOOKUP(AA$3,[1]日常收支!$C$40:$AL$73,20,FALSE)</f>
        <v>3.800978E-2</v>
      </c>
      <c r="AB20" s="4">
        <f>HLOOKUP(AB$3,[1]日常收支!$C$40:$AL$73,20,FALSE)</f>
        <v>11.315111478499999</v>
      </c>
      <c r="AC20" s="4">
        <f>HLOOKUP(AC$3,[1]日常收支!$C$40:$AL$73,20,FALSE)</f>
        <v>0.85870122049999997</v>
      </c>
      <c r="AD20" s="4">
        <f>HLOOKUP(AD$3,[1]日常收支!$C$40:$AL$73,20,FALSE)</f>
        <v>2.7331210000000002E-2</v>
      </c>
      <c r="AE20" s="4">
        <f>HLOOKUP(AE$3,[1]日常收支!$C$40:$AL$73,20,FALSE)</f>
        <v>5.4620870000000002E-2</v>
      </c>
      <c r="AF20" s="4">
        <f>HLOOKUP(AF$3,[1]日常收支!$C$40:$AL$73,20,FALSE)</f>
        <v>0.90033181799999995</v>
      </c>
      <c r="AG20" s="4">
        <f>HLOOKUP(AG$3,[1]日常收支!$C$40:$AL$73,20,FALSE)</f>
        <v>2.3701128711000004</v>
      </c>
      <c r="AH20" s="4">
        <f>HLOOKUP(AH$3,[1]日常收支!$C$40:$AL$73,20,FALSE)</f>
        <v>5.4138426484000002</v>
      </c>
      <c r="AI20" s="4">
        <f>HLOOKUP(AI$3,[1]日常收支!$C$40:$AL$73,20,FALSE)</f>
        <v>5.9491164435000004</v>
      </c>
      <c r="AJ20" s="4">
        <f>HLOOKUP(AJ$3,[1]日常收支!$C$40:$AL$73,20,FALSE)</f>
        <v>7.7864509498999999</v>
      </c>
      <c r="AK20" s="4">
        <f>HLOOKUP(AK$3,[1]日常收支!$C$40:$AL$73,20,FALSE)</f>
        <v>123.7621381303</v>
      </c>
      <c r="AL20" s="19">
        <f>HLOOKUP(AL$3,[1]日常收支!$C$40:$AM$73,20,FALSE)</f>
        <v>1544.8380078394002</v>
      </c>
    </row>
    <row r="21" spans="1:38" ht="14.25">
      <c r="A21" s="5" t="s">
        <v>70</v>
      </c>
      <c r="B21" s="4">
        <f>HLOOKUP(B$3,[1]日常收支!$C$40:$AL$73,21,FALSE)</f>
        <v>51.605493641300001</v>
      </c>
      <c r="C21" s="4">
        <f>HLOOKUP(C$3,[1]日常收支!$C$40:$AL$73,21,FALSE)</f>
        <v>2.9344010301999996</v>
      </c>
      <c r="D21" s="4">
        <f>HLOOKUP(D$3,[1]日常收支!$C$40:$AL$73,21,FALSE)</f>
        <v>2.2207156690000001</v>
      </c>
      <c r="E21" s="4">
        <f>HLOOKUP(E$3,[1]日常收支!$C$40:$AL$73,21,FALSE)</f>
        <v>0.58156343340000005</v>
      </c>
      <c r="F21" s="4">
        <f>HLOOKUP(F$3,[1]日常收支!$C$40:$AL$73,21,FALSE)</f>
        <v>2.9073920529000001</v>
      </c>
      <c r="G21" s="4">
        <f>HLOOKUP(G$3,[1]日常收支!$C$40:$AL$73,21,FALSE)</f>
        <v>0.74875803470000002</v>
      </c>
      <c r="H21" s="4">
        <f>HLOOKUP(H$3,[1]日常收支!$C$40:$AL$73,21,FALSE)</f>
        <v>0.44854442249999998</v>
      </c>
      <c r="I21" s="4">
        <f>HLOOKUP(I$3,[1]日常收支!$C$40:$AL$73,21,FALSE)</f>
        <v>1.8325945486999999</v>
      </c>
      <c r="J21" s="4">
        <f>HLOOKUP(J$3,[1]日常收支!$C$40:$AL$73,21,FALSE)</f>
        <v>165.01737561350001</v>
      </c>
      <c r="K21" s="4">
        <f>HLOOKUP(K$3,[1]日常收支!$C$40:$AL$73,21,FALSE)</f>
        <v>30.676711268200002</v>
      </c>
      <c r="L21" s="4">
        <f>HLOOKUP(L$3,[1]日常收支!$C$40:$AL$73,21,FALSE)</f>
        <v>29.594073098899997</v>
      </c>
      <c r="M21" s="4">
        <f>HLOOKUP(M$3,[1]日常收支!$C$40:$AL$73,21,FALSE)</f>
        <v>2.6201056863000001</v>
      </c>
      <c r="N21" s="4">
        <f>HLOOKUP(N$3,[1]日常收支!$C$40:$AL$73,21,FALSE)</f>
        <v>3.4043201751000005</v>
      </c>
      <c r="O21" s="4">
        <f>HLOOKUP(O$3,[1]日常收支!$C$40:$AL$73,21,FALSE)</f>
        <v>1.6311872778999998</v>
      </c>
      <c r="P21" s="4">
        <f>HLOOKUP(P$3,[1]日常收支!$C$40:$AL$73,21,FALSE)</f>
        <v>8.4190323284000019</v>
      </c>
      <c r="Q21" s="4">
        <f>HLOOKUP(Q$3,[1]日常收支!$C$40:$AL$73,21,FALSE)</f>
        <v>2.4566289622999999</v>
      </c>
      <c r="R21" s="4">
        <f>HLOOKUP(R$3,[1]日常收支!$C$40:$AL$73,21,FALSE)</f>
        <v>2.3009067863000001</v>
      </c>
      <c r="S21" s="4">
        <f>HLOOKUP(S$3,[1]日常收支!$C$40:$AL$73,21,FALSE)</f>
        <v>2.5649517598</v>
      </c>
      <c r="T21" s="4">
        <f>HLOOKUP(T$3,[1]日常收支!$C$40:$AL$73,21,FALSE)</f>
        <v>55.885551143199997</v>
      </c>
      <c r="U21" s="4">
        <f>HLOOKUP(U$3,[1]日常收支!$C$40:$AL$73,21,FALSE)</f>
        <v>1.2977980646</v>
      </c>
      <c r="V21" s="4">
        <f>HLOOKUP(V$3,[1]日常收支!$C$40:$AL$73,21,FALSE)</f>
        <v>0.39401428599999999</v>
      </c>
      <c r="W21" s="4">
        <f>HLOOKUP(W$3,[1]日常收支!$C$40:$AL$73,21,FALSE)</f>
        <v>1.8557758422999999</v>
      </c>
      <c r="X21" s="4">
        <f>HLOOKUP(X$3,[1]日常收支!$C$40:$AL$73,21,FALSE)</f>
        <v>12.024090494300001</v>
      </c>
      <c r="Y21" s="4">
        <f>HLOOKUP(Y$3,[1]日常收支!$C$40:$AL$73,21,FALSE)</f>
        <v>0.63163719709999999</v>
      </c>
      <c r="Z21" s="4">
        <f>HLOOKUP(Z$3,[1]日常收支!$C$40:$AL$73,21,FALSE)</f>
        <v>0.95320211599999993</v>
      </c>
      <c r="AA21" s="4">
        <f>HLOOKUP(AA$3,[1]日常收支!$C$40:$AL$73,21,FALSE)</f>
        <v>3.800978E-2</v>
      </c>
      <c r="AB21" s="4">
        <f>HLOOKUP(AB$3,[1]日常收支!$C$40:$AL$73,21,FALSE)</f>
        <v>3.6992751323999999</v>
      </c>
      <c r="AC21" s="4">
        <f>HLOOKUP(AC$3,[1]日常收支!$C$40:$AL$73,21,FALSE)</f>
        <v>0.32425179710000002</v>
      </c>
      <c r="AD21" s="4">
        <f>HLOOKUP(AD$3,[1]日常收支!$C$40:$AL$73,21,FALSE)</f>
        <v>2.133121E-2</v>
      </c>
      <c r="AE21" s="4">
        <f>HLOOKUP(AE$3,[1]日常收支!$C$40:$AL$73,21,FALSE)</f>
        <v>4.62087E-3</v>
      </c>
      <c r="AF21" s="4">
        <f>HLOOKUP(AF$3,[1]日常收支!$C$40:$AL$73,21,FALSE)</f>
        <v>0.28433327959999999</v>
      </c>
      <c r="AG21" s="4">
        <f>HLOOKUP(AG$3,[1]日常收支!$C$40:$AL$73,21,FALSE)</f>
        <v>1.8477791884999999</v>
      </c>
      <c r="AH21" s="4">
        <f>HLOOKUP(AH$3,[1]日常收支!$C$40:$AL$73,21,FALSE)</f>
        <v>4.7311124533999998</v>
      </c>
      <c r="AI21" s="4">
        <f>HLOOKUP(AI$3,[1]日常收支!$C$40:$AL$73,21,FALSE)</f>
        <v>3.9539659318</v>
      </c>
      <c r="AJ21" s="4">
        <f>HLOOKUP(AJ$3,[1]日常收支!$C$40:$AL$73,21,FALSE)</f>
        <v>6.3719727255999992</v>
      </c>
      <c r="AK21" s="4">
        <f>HLOOKUP(AK$3,[1]日常收支!$C$40:$AL$73,21,FALSE)</f>
        <v>41.964792498200005</v>
      </c>
      <c r="AL21" s="19">
        <f>HLOOKUP(AL$3,[1]日常收支!$C$40:$AM$73,21,FALSE)</f>
        <v>448.24826979949995</v>
      </c>
    </row>
    <row r="22" spans="1:38" ht="14.25">
      <c r="A22" s="5" t="s">
        <v>71</v>
      </c>
      <c r="B22" s="4">
        <f>HLOOKUP(B$3,[1]日常收支!$C$40:$AL$73,22,FALSE)</f>
        <v>283.32144999169998</v>
      </c>
      <c r="C22" s="4">
        <f>HLOOKUP(C$3,[1]日常收支!$C$40:$AL$73,22,FALSE)</f>
        <v>0.50994366170000005</v>
      </c>
      <c r="D22" s="4">
        <f>HLOOKUP(D$3,[1]日常收支!$C$40:$AL$73,22,FALSE)</f>
        <v>0</v>
      </c>
      <c r="E22" s="4">
        <f>HLOOKUP(E$3,[1]日常收支!$C$40:$AL$73,22,FALSE)</f>
        <v>5.8780099999999999E-4</v>
      </c>
      <c r="F22" s="4">
        <f>HLOOKUP(F$3,[1]日常收支!$C$40:$AL$73,22,FALSE)</f>
        <v>0</v>
      </c>
      <c r="G22" s="4">
        <f>HLOOKUP(G$3,[1]日常收支!$C$40:$AL$73,22,FALSE)</f>
        <v>0</v>
      </c>
      <c r="H22" s="4">
        <f>HLOOKUP(H$3,[1]日常收支!$C$40:$AL$73,22,FALSE)</f>
        <v>0</v>
      </c>
      <c r="I22" s="4">
        <f>HLOOKUP(I$3,[1]日常收支!$C$40:$AL$73,22,FALSE)</f>
        <v>1.9627189900000001E-2</v>
      </c>
      <c r="J22" s="4">
        <f>HLOOKUP(J$3,[1]日常收支!$C$40:$AL$73,22,FALSE)</f>
        <v>578.41358825420002</v>
      </c>
      <c r="K22" s="4">
        <f>HLOOKUP(K$3,[1]日常收支!$C$40:$AL$73,22,FALSE)</f>
        <v>2.3353184646000003</v>
      </c>
      <c r="L22" s="4">
        <f>HLOOKUP(L$3,[1]日常收支!$C$40:$AL$73,22,FALSE)</f>
        <v>10.944941246199999</v>
      </c>
      <c r="M22" s="4">
        <f>HLOOKUP(M$3,[1]日常收支!$C$40:$AL$73,22,FALSE)</f>
        <v>7.6335351799999993E-2</v>
      </c>
      <c r="N22" s="4">
        <f>HLOOKUP(N$3,[1]日常收支!$C$40:$AL$73,22,FALSE)</f>
        <v>12.6682143595</v>
      </c>
      <c r="O22" s="4">
        <f>HLOOKUP(O$3,[1]日常收支!$C$40:$AL$73,22,FALSE)</f>
        <v>0.60216144579999997</v>
      </c>
      <c r="P22" s="4">
        <f>HLOOKUP(P$3,[1]日常收支!$C$40:$AL$73,22,FALSE)</f>
        <v>0.62887588409999995</v>
      </c>
      <c r="Q22" s="4">
        <f>HLOOKUP(Q$3,[1]日常收支!$C$40:$AL$73,22,FALSE)</f>
        <v>4.4619015099999999E-2</v>
      </c>
      <c r="R22" s="4">
        <f>HLOOKUP(R$3,[1]日常收支!$C$40:$AL$73,22,FALSE)</f>
        <v>2.2429597130000003</v>
      </c>
      <c r="S22" s="4">
        <f>HLOOKUP(S$3,[1]日常收支!$C$40:$AL$73,22,FALSE)</f>
        <v>0.1159458436</v>
      </c>
      <c r="T22" s="4">
        <f>HLOOKUP(T$3,[1]日常收支!$C$40:$AL$73,22,FALSE)</f>
        <v>5.2449378487000082</v>
      </c>
      <c r="U22" s="4">
        <f>HLOOKUP(U$3,[1]日常收支!$C$40:$AL$73,22,FALSE)</f>
        <v>7.6845623612000002</v>
      </c>
      <c r="V22" s="4">
        <f>HLOOKUP(V$3,[1]日常收支!$C$40:$AL$73,22,FALSE)</f>
        <v>0</v>
      </c>
      <c r="W22" s="4">
        <f>HLOOKUP(W$3,[1]日常收支!$C$40:$AL$73,22,FALSE)</f>
        <v>1.82388575E-2</v>
      </c>
      <c r="X22" s="4">
        <f>HLOOKUP(X$3,[1]日常收支!$C$40:$AL$73,22,FALSE)</f>
        <v>1.2029959829999999</v>
      </c>
      <c r="Y22" s="4">
        <f>HLOOKUP(Y$3,[1]日常收支!$C$40:$AL$73,22,FALSE)</f>
        <v>7.2880979999999991E-4</v>
      </c>
      <c r="Z22" s="4">
        <f>HLOOKUP(Z$3,[1]日常收支!$C$40:$AL$73,22,FALSE)</f>
        <v>0.1052212998</v>
      </c>
      <c r="AA22" s="4">
        <f>HLOOKUP(AA$3,[1]日常收支!$C$40:$AL$73,22,FALSE)</f>
        <v>0</v>
      </c>
      <c r="AB22" s="4">
        <f>HLOOKUP(AB$3,[1]日常收支!$C$40:$AL$73,22,FALSE)</f>
        <v>3.8478950299999995E-2</v>
      </c>
      <c r="AC22" s="4">
        <f>HLOOKUP(AC$3,[1]日常收支!$C$40:$AL$73,22,FALSE)</f>
        <v>3.2102033199999998E-2</v>
      </c>
      <c r="AD22" s="4">
        <f>HLOOKUP(AD$3,[1]日常收支!$C$40:$AL$73,22,FALSE)</f>
        <v>0</v>
      </c>
      <c r="AE22" s="4">
        <f>HLOOKUP(AE$3,[1]日常收支!$C$40:$AL$73,22,FALSE)</f>
        <v>0</v>
      </c>
      <c r="AF22" s="4">
        <f>HLOOKUP(AF$3,[1]日常收支!$C$40:$AL$73,22,FALSE)</f>
        <v>0</v>
      </c>
      <c r="AG22" s="4">
        <f>HLOOKUP(AG$3,[1]日常收支!$C$40:$AL$73,22,FALSE)</f>
        <v>0.4117975968</v>
      </c>
      <c r="AH22" s="4">
        <f>HLOOKUP(AH$3,[1]日常收支!$C$40:$AL$73,22,FALSE)</f>
        <v>0.15473018920000001</v>
      </c>
      <c r="AI22" s="4">
        <f>HLOOKUP(AI$3,[1]日常收支!$C$40:$AL$73,22,FALSE)</f>
        <v>1.4630243129</v>
      </c>
      <c r="AJ22" s="4">
        <f>HLOOKUP(AJ$3,[1]日常收支!$C$40:$AL$73,22,FALSE)</f>
        <v>0.2498223091</v>
      </c>
      <c r="AK22" s="4">
        <f>HLOOKUP(AK$3,[1]日常收支!$C$40:$AL$73,22,FALSE)</f>
        <v>78.432924186899996</v>
      </c>
      <c r="AL22" s="19">
        <f>HLOOKUP(AL$3,[1]日常收支!$C$40:$AM$73,22,FALSE)</f>
        <v>986.96413296060007</v>
      </c>
    </row>
    <row r="23" spans="1:38" ht="14.25">
      <c r="A23" s="5" t="s">
        <v>72</v>
      </c>
      <c r="B23" s="4">
        <f>HLOOKUP(B$3,[1]日常收支!$C$40:$AL$73,23,FALSE)</f>
        <v>10.852797333800002</v>
      </c>
      <c r="C23" s="4">
        <f>HLOOKUP(C$3,[1]日常收支!$C$40:$AL$73,23,FALSE)</f>
        <v>2.1014707100000001</v>
      </c>
      <c r="D23" s="4">
        <f>HLOOKUP(D$3,[1]日常收支!$C$40:$AL$73,23,FALSE)</f>
        <v>0.5931382945</v>
      </c>
      <c r="E23" s="4">
        <f>HLOOKUP(E$3,[1]日常收支!$C$40:$AL$73,23,FALSE)</f>
        <v>0.20030478800000001</v>
      </c>
      <c r="F23" s="4">
        <f>HLOOKUP(F$3,[1]日常收支!$C$40:$AL$73,23,FALSE)</f>
        <v>0.25094893499999998</v>
      </c>
      <c r="G23" s="4">
        <f>HLOOKUP(G$3,[1]日常收支!$C$40:$AL$73,23,FALSE)</f>
        <v>0.21288973159999999</v>
      </c>
      <c r="H23" s="4">
        <f>HLOOKUP(H$3,[1]日常收支!$C$40:$AL$73,23,FALSE)</f>
        <v>0.75746607030000002</v>
      </c>
      <c r="I23" s="4">
        <f>HLOOKUP(I$3,[1]日常收支!$C$40:$AL$73,23,FALSE)</f>
        <v>0.80704547420000006</v>
      </c>
      <c r="J23" s="4">
        <f>HLOOKUP(J$3,[1]日常收支!$C$40:$AL$73,23,FALSE)</f>
        <v>8.3095417927999993</v>
      </c>
      <c r="K23" s="4">
        <f>HLOOKUP(K$3,[1]日常收支!$C$40:$AL$73,23,FALSE)</f>
        <v>12.1318486717</v>
      </c>
      <c r="L23" s="4">
        <f>HLOOKUP(L$3,[1]日常收支!$C$40:$AL$73,23,FALSE)</f>
        <v>5.0098680593000005</v>
      </c>
      <c r="M23" s="4">
        <f>HLOOKUP(M$3,[1]日常收支!$C$40:$AL$73,23,FALSE)</f>
        <v>0.72572443060000003</v>
      </c>
      <c r="N23" s="4">
        <f>HLOOKUP(N$3,[1]日常收支!$C$40:$AL$73,23,FALSE)</f>
        <v>0.42690129430000001</v>
      </c>
      <c r="O23" s="4">
        <f>HLOOKUP(O$3,[1]日常收支!$C$40:$AL$73,23,FALSE)</f>
        <v>1.3444996457</v>
      </c>
      <c r="P23" s="4">
        <f>HLOOKUP(P$3,[1]日常收支!$C$40:$AL$73,23,FALSE)</f>
        <v>8.702696575800001</v>
      </c>
      <c r="Q23" s="4">
        <f>HLOOKUP(Q$3,[1]日常收支!$C$40:$AL$73,23,FALSE)</f>
        <v>3.2355815757999999</v>
      </c>
      <c r="R23" s="4">
        <f>HLOOKUP(R$3,[1]日常收支!$C$40:$AL$73,23,FALSE)</f>
        <v>5.5162353494000005</v>
      </c>
      <c r="S23" s="4">
        <f>HLOOKUP(S$3,[1]日常收支!$C$40:$AL$73,23,FALSE)</f>
        <v>0.92813388790000007</v>
      </c>
      <c r="T23" s="4">
        <f>HLOOKUP(T$3,[1]日常收支!$C$40:$AL$73,23,FALSE)</f>
        <v>19.3291123144</v>
      </c>
      <c r="U23" s="4">
        <f>HLOOKUP(U$3,[1]日常收支!$C$40:$AL$73,23,FALSE)</f>
        <v>0.96677872510000007</v>
      </c>
      <c r="V23" s="4">
        <f>HLOOKUP(V$3,[1]日常收支!$C$40:$AL$73,23,FALSE)</f>
        <v>0.53609162809999999</v>
      </c>
      <c r="W23" s="4">
        <f>HLOOKUP(W$3,[1]日常收支!$C$40:$AL$73,23,FALSE)</f>
        <v>5.5274755801</v>
      </c>
      <c r="X23" s="4">
        <f>HLOOKUP(X$3,[1]日常收支!$C$40:$AL$73,23,FALSE)</f>
        <v>3.8547030985999999</v>
      </c>
      <c r="Y23" s="4">
        <f>HLOOKUP(Y$3,[1]日常收支!$C$40:$AL$73,23,FALSE)</f>
        <v>1.8217082081</v>
      </c>
      <c r="Z23" s="4">
        <f>HLOOKUP(Z$3,[1]日常收支!$C$40:$AL$73,23,FALSE)</f>
        <v>0.78984040099999997</v>
      </c>
      <c r="AA23" s="4">
        <f>HLOOKUP(AA$3,[1]日常收支!$C$40:$AL$73,23,FALSE)</f>
        <v>0</v>
      </c>
      <c r="AB23" s="4">
        <f>HLOOKUP(AB$3,[1]日常收支!$C$40:$AL$73,23,FALSE)</f>
        <v>7.5674312558000008</v>
      </c>
      <c r="AC23" s="4">
        <f>HLOOKUP(AC$3,[1]日常收支!$C$40:$AL$73,23,FALSE)</f>
        <v>0.50234739020000008</v>
      </c>
      <c r="AD23" s="4">
        <f>HLOOKUP(AD$3,[1]日常收支!$C$40:$AL$73,23,FALSE)</f>
        <v>6.0000000000000001E-3</v>
      </c>
      <c r="AE23" s="4">
        <f>HLOOKUP(AE$3,[1]日常收支!$C$40:$AL$73,23,FALSE)</f>
        <v>0.05</v>
      </c>
      <c r="AF23" s="4">
        <f>HLOOKUP(AF$3,[1]日常收支!$C$40:$AL$73,23,FALSE)</f>
        <v>0.55286285479999997</v>
      </c>
      <c r="AG23" s="4">
        <f>HLOOKUP(AG$3,[1]日常收支!$C$40:$AL$73,23,FALSE)</f>
        <v>5.8648679100000004E-2</v>
      </c>
      <c r="AH23" s="4">
        <f>HLOOKUP(AH$3,[1]日常收支!$C$40:$AL$73,23,FALSE)</f>
        <v>0.52800000579999995</v>
      </c>
      <c r="AI23" s="4">
        <f>HLOOKUP(AI$3,[1]日常收支!$C$40:$AL$73,23,FALSE)</f>
        <v>0.53212619880000001</v>
      </c>
      <c r="AJ23" s="4">
        <f>HLOOKUP(AJ$3,[1]日常收支!$C$40:$AL$73,23,FALSE)</f>
        <v>1.1646559152</v>
      </c>
      <c r="AK23" s="4">
        <f>HLOOKUP(AK$3,[1]日常收支!$C$40:$AL$73,23,FALSE)</f>
        <v>3.3538104874000001</v>
      </c>
      <c r="AL23" s="19">
        <f>HLOOKUP(AL$3,[1]日常收支!$C$40:$AM$73,23,FALSE)</f>
        <v>109.24868536320001</v>
      </c>
    </row>
    <row r="24" spans="1:38" ht="14.25">
      <c r="A24" s="2" t="s">
        <v>75</v>
      </c>
      <c r="B24" s="12">
        <f>HLOOKUP(B$3,[1]日常收支!$C$40:$AL$73,24,FALSE)</f>
        <v>-101.8138975367</v>
      </c>
      <c r="C24" s="12">
        <f>HLOOKUP(C$3,[1]日常收支!$C$40:$AL$73,24,FALSE)</f>
        <v>-15.5033889996</v>
      </c>
      <c r="D24" s="12">
        <f>HLOOKUP(D$3,[1]日常收支!$C$40:$AL$73,24,FALSE)</f>
        <v>8.1915628100000006</v>
      </c>
      <c r="E24" s="12">
        <f>HLOOKUP(E$3,[1]日常收支!$C$40:$AL$73,24,FALSE)</f>
        <v>-2.4051851981999999</v>
      </c>
      <c r="F24" s="12">
        <f>HLOOKUP(F$3,[1]日常收支!$C$40:$AL$73,24,FALSE)</f>
        <v>-5.9193099589999996</v>
      </c>
      <c r="G24" s="12">
        <f>HLOOKUP(G$3,[1]日常收支!$C$40:$AL$73,24,FALSE)</f>
        <v>-14.885374128799999</v>
      </c>
      <c r="H24" s="12">
        <f>HLOOKUP(H$3,[1]日常收支!$C$40:$AL$73,24,FALSE)</f>
        <v>-19.038689136199999</v>
      </c>
      <c r="I24" s="12">
        <f>HLOOKUP(I$3,[1]日常收支!$C$40:$AL$73,24,FALSE)</f>
        <v>-5.3764380142999997</v>
      </c>
      <c r="J24" s="12">
        <f>HLOOKUP(J$3,[1]日常收支!$C$40:$AL$73,24,FALSE)</f>
        <v>-233.1148843796</v>
      </c>
      <c r="K24" s="12">
        <f>HLOOKUP(K$3,[1]日常收支!$C$40:$AL$73,24,FALSE)</f>
        <v>108.9413929948</v>
      </c>
      <c r="L24" s="12">
        <f>HLOOKUP(L$3,[1]日常收支!$C$40:$AL$73,24,FALSE)</f>
        <v>166.63138042189999</v>
      </c>
      <c r="M24" s="12">
        <f>HLOOKUP(M$3,[1]日常收支!$C$40:$AL$73,24,FALSE)</f>
        <v>13.215427223699999</v>
      </c>
      <c r="N24" s="12">
        <f>HLOOKUP(N$3,[1]日常收支!$C$40:$AL$73,24,FALSE)</f>
        <v>11.913745847699991</v>
      </c>
      <c r="O24" s="12">
        <f>HLOOKUP(O$3,[1]日常收支!$C$40:$AL$73,24,FALSE)</f>
        <v>7.9653976655999994</v>
      </c>
      <c r="P24" s="12">
        <f>HLOOKUP(P$3,[1]日常收支!$C$40:$AL$73,24,FALSE)</f>
        <v>35.618347492799998</v>
      </c>
      <c r="Q24" s="12">
        <f>HLOOKUP(Q$3,[1]日常收支!$C$40:$AL$73,24,FALSE)</f>
        <v>-9.5466787304</v>
      </c>
      <c r="R24" s="12">
        <f>HLOOKUP(R$3,[1]日常收支!$C$40:$AL$73,24,FALSE)</f>
        <v>5.1660312569000002</v>
      </c>
      <c r="S24" s="12">
        <f>HLOOKUP(S$3,[1]日常收支!$C$40:$AL$73,24,FALSE)</f>
        <v>-0.55739682909999799</v>
      </c>
      <c r="T24" s="12">
        <f>HLOOKUP(T$3,[1]日常收支!$C$40:$AL$73,24,FALSE)</f>
        <v>137.35714476690009</v>
      </c>
      <c r="U24" s="12">
        <f>HLOOKUP(U$3,[1]日常收支!$C$40:$AL$73,24,FALSE)</f>
        <v>-3.3590091922000003</v>
      </c>
      <c r="V24" s="12">
        <f>HLOOKUP(V$3,[1]日常收支!$C$40:$AL$73,24,FALSE)</f>
        <v>-6.4598602758000006</v>
      </c>
      <c r="W24" s="12">
        <f>HLOOKUP(W$3,[1]日常收支!$C$40:$AL$73,24,FALSE)</f>
        <v>9.0675891849999992</v>
      </c>
      <c r="X24" s="12">
        <f>HLOOKUP(X$3,[1]日常收支!$C$40:$AL$73,24,FALSE)</f>
        <v>1.5478586162000001</v>
      </c>
      <c r="Y24" s="12">
        <f>HLOOKUP(Y$3,[1]日常收支!$C$40:$AL$73,24,FALSE)</f>
        <v>5.0946278301000003</v>
      </c>
      <c r="Z24" s="12">
        <f>HLOOKUP(Z$3,[1]日常收支!$C$40:$AL$73,24,FALSE)</f>
        <v>2.7323564417999999</v>
      </c>
      <c r="AA24" s="12">
        <f>HLOOKUP(AA$3,[1]日常收支!$C$40:$AL$73,24,FALSE)</f>
        <v>-6.1740690199999997E-2</v>
      </c>
      <c r="AB24" s="12">
        <f>HLOOKUP(AB$3,[1]日常收支!$C$40:$AL$73,24,FALSE)</f>
        <v>-5.1445537986999996</v>
      </c>
      <c r="AC24" s="12">
        <f>HLOOKUP(AC$3,[1]日常收支!$C$40:$AL$73,24,FALSE)</f>
        <v>-5.8782902627000002</v>
      </c>
      <c r="AD24" s="12">
        <f>HLOOKUP(AD$3,[1]日常收支!$C$40:$AL$73,24,FALSE)</f>
        <v>-9.2563547600000004E-2</v>
      </c>
      <c r="AE24" s="12">
        <f>HLOOKUP(AE$3,[1]日常收支!$C$40:$AL$73,24,FALSE)</f>
        <v>0.61368487179999998</v>
      </c>
      <c r="AF24" s="12">
        <f>HLOOKUP(AF$3,[1]日常收支!$C$40:$AL$73,24,FALSE)</f>
        <v>-0.15225780819999898</v>
      </c>
      <c r="AG24" s="12">
        <f>HLOOKUP(AG$3,[1]日常收支!$C$40:$AL$73,24,FALSE)</f>
        <v>-1.1502126673999999</v>
      </c>
      <c r="AH24" s="12">
        <f>HLOOKUP(AH$3,[1]日常收支!$C$40:$AL$73,24,FALSE)</f>
        <v>35.904620066599996</v>
      </c>
      <c r="AI24" s="12">
        <f>HLOOKUP(AI$3,[1]日常收支!$C$40:$AL$73,24,FALSE)</f>
        <v>-16.2910609857</v>
      </c>
      <c r="AJ24" s="12">
        <f>HLOOKUP(AJ$3,[1]日常收支!$C$40:$AL$73,24,FALSE)</f>
        <v>12.074922170799999</v>
      </c>
      <c r="AK24" s="12">
        <f>HLOOKUP(AK$3,[1]日常收支!$C$40:$AL$73,24,FALSE)</f>
        <v>16.660714126499901</v>
      </c>
      <c r="AL24" s="12">
        <f>HLOOKUP(AL$3,[1]日常收支!$C$40:$AM$73,24,FALSE)</f>
        <v>131.94601164870002</v>
      </c>
    </row>
    <row r="25" spans="1:38" ht="14.25">
      <c r="A25" s="5" t="s">
        <v>73</v>
      </c>
      <c r="B25" s="1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17"/>
    </row>
    <row r="26" spans="1:38" ht="14.25">
      <c r="A26" s="5" t="s">
        <v>74</v>
      </c>
      <c r="B26" s="4">
        <f>HLOOKUP(B$3,[1]日常收支!$C$40:$AL$73,26,FALSE)</f>
        <v>-254.29635168989998</v>
      </c>
      <c r="C26" s="4">
        <f>HLOOKUP(C$3,[1]日常收支!$C$40:$AL$73,26,FALSE)</f>
        <v>-20.765970573300002</v>
      </c>
      <c r="D26" s="4">
        <f>HLOOKUP(D$3,[1]日常收支!$C$40:$AL$73,26,FALSE)</f>
        <v>5.3915536090999971</v>
      </c>
      <c r="E26" s="4">
        <f>HLOOKUP(E$3,[1]日常收支!$C$40:$AL$73,26,FALSE)</f>
        <v>-3.2356222386999978</v>
      </c>
      <c r="F26" s="4">
        <f>HLOOKUP(F$3,[1]日常收支!$C$40:$AL$73,26,FALSE)</f>
        <v>-7.453793050599999</v>
      </c>
      <c r="G26" s="4">
        <f>HLOOKUP(G$3,[1]日常收支!$C$40:$AL$73,26,FALSE)</f>
        <v>-16.867387755800003</v>
      </c>
      <c r="H26" s="4">
        <f>HLOOKUP(H$3,[1]日常收支!$C$40:$AL$73,26,FALSE)</f>
        <v>-18.393545489299999</v>
      </c>
      <c r="I26" s="4">
        <f>HLOOKUP(I$3,[1]日常收支!$C$40:$AL$73,26,FALSE)</f>
        <v>-4.0079015899000003</v>
      </c>
      <c r="J26" s="4">
        <f>HLOOKUP(J$3,[1]日常收支!$C$40:$AL$73,26,FALSE)</f>
        <v>-197.25007591349998</v>
      </c>
      <c r="K26" s="4">
        <f>HLOOKUP(K$3,[1]日常收支!$C$40:$AL$73,26,FALSE)</f>
        <v>107.02143399470003</v>
      </c>
      <c r="L26" s="4">
        <f>HLOOKUP(L$3,[1]日常收支!$C$40:$AL$73,26,FALSE)</f>
        <v>143.3579063016</v>
      </c>
      <c r="M26" s="4">
        <f>HLOOKUP(M$3,[1]日常收支!$C$40:$AL$73,26,FALSE)</f>
        <v>0.15877159389999917</v>
      </c>
      <c r="N26" s="4">
        <f>HLOOKUP(N$3,[1]日常收支!$C$40:$AL$73,26,FALSE)</f>
        <v>18.600223894599992</v>
      </c>
      <c r="O26" s="4">
        <f>HLOOKUP(O$3,[1]日常收支!$C$40:$AL$73,26,FALSE)</f>
        <v>6.5923086312000017</v>
      </c>
      <c r="P26" s="4">
        <f>HLOOKUP(P$3,[1]日常收支!$C$40:$AL$73,26,FALSE)</f>
        <v>14.656791200400008</v>
      </c>
      <c r="Q26" s="4">
        <f>HLOOKUP(Q$3,[1]日常收支!$C$40:$AL$73,26,FALSE)</f>
        <v>-13.845847744399997</v>
      </c>
      <c r="R26" s="4">
        <f>HLOOKUP(R$3,[1]日常收支!$C$40:$AL$73,26,FALSE)</f>
        <v>5.4645855401999981</v>
      </c>
      <c r="S26" s="4">
        <f>HLOOKUP(S$3,[1]日常收支!$C$40:$AL$73,26,FALSE)</f>
        <v>0.80521470479999735</v>
      </c>
      <c r="T26" s="4">
        <f>HLOOKUP(T$3,[1]日常收支!$C$40:$AL$73,26,FALSE)</f>
        <v>122.51518641610002</v>
      </c>
      <c r="U26" s="4">
        <f>HLOOKUP(U$3,[1]日常收支!$C$40:$AL$73,26,FALSE)</f>
        <v>0.98786962010000323</v>
      </c>
      <c r="V26" s="4">
        <f>HLOOKUP(V$3,[1]日常收支!$C$40:$AL$73,26,FALSE)</f>
        <v>-7.5770350298000002</v>
      </c>
      <c r="W26" s="4">
        <f>HLOOKUP(W$3,[1]日常收支!$C$40:$AL$73,26,FALSE)</f>
        <v>9.047983901000002</v>
      </c>
      <c r="X26" s="4">
        <f>HLOOKUP(X$3,[1]日常收支!$C$40:$AL$73,26,FALSE)</f>
        <v>5.4115343806999974</v>
      </c>
      <c r="Y26" s="4">
        <f>HLOOKUP(Y$3,[1]日常收支!$C$40:$AL$73,26,FALSE)</f>
        <v>4.7638510835000005</v>
      </c>
      <c r="Z26" s="4">
        <f>HLOOKUP(Z$3,[1]日常收支!$C$40:$AL$73,26,FALSE)</f>
        <v>3.2148800812999996</v>
      </c>
      <c r="AA26" s="4">
        <f>HLOOKUP(AA$3,[1]日常收支!$C$40:$AL$73,26,FALSE)</f>
        <v>-2.4941212500000004E-2</v>
      </c>
      <c r="AB26" s="4">
        <f>HLOOKUP(AB$3,[1]日常收支!$C$40:$AL$73,26,FALSE)</f>
        <v>0.2731904589999985</v>
      </c>
      <c r="AC26" s="4">
        <f>HLOOKUP(AC$3,[1]日常收支!$C$40:$AL$73,26,FALSE)</f>
        <v>-5.4029833504000004</v>
      </c>
      <c r="AD26" s="4">
        <f>HLOOKUP(AD$3,[1]日常收支!$C$40:$AL$73,26,FALSE)</f>
        <v>-6.3906837800000005E-2</v>
      </c>
      <c r="AE26" s="4">
        <f>HLOOKUP(AE$3,[1]日常收支!$C$40:$AL$73,26,FALSE)</f>
        <v>0.20415908659999993</v>
      </c>
      <c r="AF26" s="4">
        <f>HLOOKUP(AF$3,[1]日常收支!$C$40:$AL$73,26,FALSE)</f>
        <v>-0.52280903389999978</v>
      </c>
      <c r="AG26" s="4">
        <f>HLOOKUP(AG$3,[1]日常收支!$C$40:$AL$73,26,FALSE)</f>
        <v>-1.6190901958999966</v>
      </c>
      <c r="AH26" s="4">
        <f>HLOOKUP(AH$3,[1]日常收支!$C$40:$AL$73,26,FALSE)</f>
        <v>37.891775824100002</v>
      </c>
      <c r="AI26" s="4">
        <f>HLOOKUP(AI$3,[1]日常收支!$C$40:$AL$73,26,FALSE)</f>
        <v>-13.610154219799995</v>
      </c>
      <c r="AJ26" s="4">
        <f>HLOOKUP(AJ$3,[1]日常收支!$C$40:$AL$73,26,FALSE)</f>
        <v>8.7185579949999976</v>
      </c>
      <c r="AK26" s="4">
        <f>HLOOKUP(AK$3,[1]日常收支!$C$40:$AL$73,26,FALSE)</f>
        <v>41.414313784000001</v>
      </c>
      <c r="AL26" s="4">
        <f>HLOOKUP(AL$3,[1]日常收支!$C$40:$AM$73,26,FALSE)</f>
        <v>-28.445323823599779</v>
      </c>
    </row>
    <row r="27" spans="1:38" ht="14.25">
      <c r="A27" s="6" t="s">
        <v>66</v>
      </c>
      <c r="B27" s="4">
        <f>HLOOKUP(B$3,[1]日常收支!$C$40:$AL$73,27,FALSE)</f>
        <v>-223.27867360140004</v>
      </c>
      <c r="C27" s="4">
        <f>HLOOKUP(C$3,[1]日常收支!$C$40:$AL$73,27,FALSE)</f>
        <v>-17.388225835299991</v>
      </c>
      <c r="D27" s="4">
        <f>HLOOKUP(D$3,[1]日常收支!$C$40:$AL$73,27,FALSE)</f>
        <v>8.1534906553000006</v>
      </c>
      <c r="E27" s="4">
        <f>HLOOKUP(E$3,[1]日常收支!$C$40:$AL$73,27,FALSE)</f>
        <v>-3.2797709502999997</v>
      </c>
      <c r="F27" s="4">
        <f>HLOOKUP(F$3,[1]日常收支!$C$40:$AL$73,27,FALSE)</f>
        <v>-6.1784578417000011</v>
      </c>
      <c r="G27" s="4">
        <f>HLOOKUP(G$3,[1]日常收支!$C$40:$AL$73,27,FALSE)</f>
        <v>-14.070007525599999</v>
      </c>
      <c r="H27" s="4">
        <f>HLOOKUP(H$3,[1]日常收支!$C$40:$AL$73,27,FALSE)</f>
        <v>-11.8314610267</v>
      </c>
      <c r="I27" s="4">
        <f>HLOOKUP(I$3,[1]日常收支!$C$40:$AL$73,27,FALSE)</f>
        <v>-3.0752355543000003</v>
      </c>
      <c r="J27" s="4">
        <f>HLOOKUP(J$3,[1]日常收支!$C$40:$AL$73,27,FALSE)</f>
        <v>-145.49148596329997</v>
      </c>
      <c r="K27" s="4">
        <f>HLOOKUP(K$3,[1]日常收支!$C$40:$AL$73,27,FALSE)</f>
        <v>125.87367029179998</v>
      </c>
      <c r="L27" s="4">
        <f>HLOOKUP(L$3,[1]日常收支!$C$40:$AL$73,27,FALSE)</f>
        <v>168.18477855369997</v>
      </c>
      <c r="M27" s="4">
        <f>HLOOKUP(M$3,[1]日常收支!$C$40:$AL$73,27,FALSE)</f>
        <v>1.681405741799999</v>
      </c>
      <c r="N27" s="4">
        <f>HLOOKUP(N$3,[1]日常收支!$C$40:$AL$73,27,FALSE)</f>
        <v>21.540365415200014</v>
      </c>
      <c r="O27" s="4">
        <f>HLOOKUP(O$3,[1]日常收支!$C$40:$AL$73,27,FALSE)</f>
        <v>7.1996191362000008</v>
      </c>
      <c r="P27" s="4">
        <f>HLOOKUP(P$3,[1]日常收支!$C$40:$AL$73,27,FALSE)</f>
        <v>18.179088254900009</v>
      </c>
      <c r="Q27" s="4">
        <f>HLOOKUP(Q$3,[1]日常收支!$C$40:$AL$73,27,FALSE)</f>
        <v>-11.842262237399993</v>
      </c>
      <c r="R27" s="4">
        <f>HLOOKUP(R$3,[1]日常收支!$C$40:$AL$73,27,FALSE)</f>
        <v>9.5568812899000015</v>
      </c>
      <c r="S27" s="4">
        <f>HLOOKUP(S$3,[1]日常收支!$C$40:$AL$73,27,FALSE)</f>
        <v>2.4523130212000019</v>
      </c>
      <c r="T27" s="4">
        <f>HLOOKUP(T$3,[1]日常收支!$C$40:$AL$73,27,FALSE)</f>
        <v>150.82086910430002</v>
      </c>
      <c r="U27" s="4">
        <f>HLOOKUP(U$3,[1]日常收支!$C$40:$AL$73,27,FALSE)</f>
        <v>2.5595270743999983</v>
      </c>
      <c r="V27" s="4">
        <f>HLOOKUP(V$3,[1]日常收支!$C$40:$AL$73,27,FALSE)</f>
        <v>-5.8708189383000002</v>
      </c>
      <c r="W27" s="4">
        <f>HLOOKUP(W$3,[1]日常收支!$C$40:$AL$73,27,FALSE)</f>
        <v>10.909051577200003</v>
      </c>
      <c r="X27" s="4">
        <f>HLOOKUP(X$3,[1]日常收支!$C$40:$AL$73,27,FALSE)</f>
        <v>12.713907431000003</v>
      </c>
      <c r="Y27" s="4">
        <f>HLOOKUP(Y$3,[1]日常收支!$C$40:$AL$73,27,FALSE)</f>
        <v>5.3297647663999994</v>
      </c>
      <c r="Z27" s="4">
        <f>HLOOKUP(Z$3,[1]日常收支!$C$40:$AL$73,27,FALSE)</f>
        <v>2.884858499299999</v>
      </c>
      <c r="AA27" s="4">
        <f>HLOOKUP(AA$3,[1]日常收支!$C$40:$AL$73,27,FALSE)</f>
        <v>-1.1352324600000002E-2</v>
      </c>
      <c r="AB27" s="4">
        <f>HLOOKUP(AB$3,[1]日常收支!$C$40:$AL$73,27,FALSE)</f>
        <v>0.7079338017000012</v>
      </c>
      <c r="AC27" s="4">
        <f>HLOOKUP(AC$3,[1]日常收支!$C$40:$AL$73,27,FALSE)</f>
        <v>-5.1779171184999999</v>
      </c>
      <c r="AD27" s="4">
        <f>HLOOKUP(AD$3,[1]日常收支!$C$40:$AL$73,27,FALSE)</f>
        <v>-4.7851853599999966E-2</v>
      </c>
      <c r="AE27" s="4">
        <f>HLOOKUP(AE$3,[1]日常收支!$C$40:$AL$73,27,FALSE)</f>
        <v>0.36725788449999996</v>
      </c>
      <c r="AF27" s="4">
        <f>HLOOKUP(AF$3,[1]日常收支!$C$40:$AL$73,27,FALSE)</f>
        <v>-7.2116332000001115E-2</v>
      </c>
      <c r="AG27" s="4">
        <f>HLOOKUP(AG$3,[1]日常收支!$C$40:$AL$73,27,FALSE)</f>
        <v>-1.5038551759999983</v>
      </c>
      <c r="AH27" s="4">
        <f>HLOOKUP(AH$3,[1]日常收支!$C$40:$AL$73,27,FALSE)</f>
        <v>39.006894387299994</v>
      </c>
      <c r="AI27" s="4">
        <f>HLOOKUP(AI$3,[1]日常收支!$C$40:$AL$73,27,FALSE)</f>
        <v>-12.904068115299999</v>
      </c>
      <c r="AJ27" s="4">
        <f>HLOOKUP(AJ$3,[1]日常收支!$C$40:$AL$73,27,FALSE)</f>
        <v>8.1766114515999959</v>
      </c>
      <c r="AK27" s="4">
        <f>HLOOKUP(AK$3,[1]日常收支!$C$40:$AL$73,27,FALSE)</f>
        <v>63.58676791389999</v>
      </c>
      <c r="AL27" s="4">
        <f>HLOOKUP(AL$3,[1]日常收支!$C$40:$AM$73,27,FALSE)</f>
        <v>197.86149585729999</v>
      </c>
    </row>
    <row r="28" spans="1:38" ht="14.25">
      <c r="A28" s="6" t="s">
        <v>67</v>
      </c>
      <c r="B28" s="4">
        <f>HLOOKUP(B$3,[1]日常收支!$C$40:$AL$73,28,FALSE)</f>
        <v>-14.722708636200004</v>
      </c>
      <c r="C28" s="4">
        <f>HLOOKUP(C$3,[1]日常收支!$C$40:$AL$73,28,FALSE)</f>
        <v>-0.6048773721000007</v>
      </c>
      <c r="D28" s="4">
        <f>HLOOKUP(D$3,[1]日常收支!$C$40:$AL$73,28,FALSE)</f>
        <v>-0.9268939050999998</v>
      </c>
      <c r="E28" s="4">
        <f>HLOOKUP(E$3,[1]日常收支!$C$40:$AL$73,28,FALSE)</f>
        <v>0.23490296080000006</v>
      </c>
      <c r="F28" s="4">
        <f>HLOOKUP(F$3,[1]日常收支!$C$40:$AL$73,28,FALSE)</f>
        <v>-0.66598532199999994</v>
      </c>
      <c r="G28" s="4">
        <f>HLOOKUP(G$3,[1]日常收支!$C$40:$AL$73,28,FALSE)</f>
        <v>-2.0489420118000004</v>
      </c>
      <c r="H28" s="4">
        <f>HLOOKUP(H$3,[1]日常收支!$C$40:$AL$73,28,FALSE)</f>
        <v>-1.7290795528</v>
      </c>
      <c r="I28" s="4">
        <f>HLOOKUP(I$3,[1]日常收支!$C$40:$AL$73,28,FALSE)</f>
        <v>-1.0187715981000001</v>
      </c>
      <c r="J28" s="4">
        <f>HLOOKUP(J$3,[1]日常收支!$C$40:$AL$73,28,FALSE)</f>
        <v>-17.418009409599996</v>
      </c>
      <c r="K28" s="4">
        <f>HLOOKUP(K$3,[1]日常收支!$C$40:$AL$73,28,FALSE)</f>
        <v>-3.8416168072000012</v>
      </c>
      <c r="L28" s="4">
        <f>HLOOKUP(L$3,[1]日常收支!$C$40:$AL$73,28,FALSE)</f>
        <v>-11.982126749300004</v>
      </c>
      <c r="M28" s="4">
        <f>HLOOKUP(M$3,[1]日常收支!$C$40:$AL$73,28,FALSE)</f>
        <v>-1.0237348653</v>
      </c>
      <c r="N28" s="4">
        <f>HLOOKUP(N$3,[1]日常收支!$C$40:$AL$73,28,FALSE)</f>
        <v>-1.3907012608000009</v>
      </c>
      <c r="O28" s="4">
        <f>HLOOKUP(O$3,[1]日常收支!$C$40:$AL$73,28,FALSE)</f>
        <v>-0.58955548110000011</v>
      </c>
      <c r="P28" s="4">
        <f>HLOOKUP(P$3,[1]日常收支!$C$40:$AL$73,28,FALSE)</f>
        <v>-2.0800270807999999</v>
      </c>
      <c r="Q28" s="4">
        <f>HLOOKUP(Q$3,[1]日常收支!$C$40:$AL$73,28,FALSE)</f>
        <v>-1.557331177</v>
      </c>
      <c r="R28" s="4">
        <f>HLOOKUP(R$3,[1]日常收支!$C$40:$AL$73,28,FALSE)</f>
        <v>-1.4066778857000002</v>
      </c>
      <c r="S28" s="4">
        <f>HLOOKUP(S$3,[1]日常收支!$C$40:$AL$73,28,FALSE)</f>
        <v>-1.0535150073999999</v>
      </c>
      <c r="T28" s="4">
        <f>HLOOKUP(T$3,[1]日常收支!$C$40:$AL$73,28,FALSE)</f>
        <v>-11.652237583399998</v>
      </c>
      <c r="U28" s="4">
        <f>HLOOKUP(U$3,[1]日常收支!$C$40:$AL$73,28,FALSE)</f>
        <v>-0.80020911169999998</v>
      </c>
      <c r="V28" s="4">
        <f>HLOOKUP(V$3,[1]日常收支!$C$40:$AL$73,28,FALSE)</f>
        <v>-0.70197543939999996</v>
      </c>
      <c r="W28" s="4">
        <f>HLOOKUP(W$3,[1]日常收支!$C$40:$AL$73,28,FALSE)</f>
        <v>-0.38016942379999996</v>
      </c>
      <c r="X28" s="4">
        <f>HLOOKUP(X$3,[1]日常收支!$C$40:$AL$73,28,FALSE)</f>
        <v>4.3668771294999997</v>
      </c>
      <c r="Y28" s="4">
        <f>HLOOKUP(Y$3,[1]日常收支!$C$40:$AL$73,28,FALSE)</f>
        <v>-0.47930982239999997</v>
      </c>
      <c r="Z28" s="4">
        <f>HLOOKUP(Z$3,[1]日常收支!$C$40:$AL$73,28,FALSE)</f>
        <v>-0.53282152100000002</v>
      </c>
      <c r="AA28" s="4">
        <f>HLOOKUP(AA$3,[1]日常收支!$C$40:$AL$73,28,FALSE)</f>
        <v>-4.5706137000000001E-3</v>
      </c>
      <c r="AB28" s="4">
        <f>HLOOKUP(AB$3,[1]日常收支!$C$40:$AL$73,28,FALSE)</f>
        <v>-0.55700605989999996</v>
      </c>
      <c r="AC28" s="4">
        <f>HLOOKUP(AC$3,[1]日常收支!$C$40:$AL$73,28,FALSE)</f>
        <v>-0.27665083110000005</v>
      </c>
      <c r="AD28" s="4">
        <f>HLOOKUP(AD$3,[1]日常收支!$C$40:$AL$73,28,FALSE)</f>
        <v>-7.3744540000000164E-4</v>
      </c>
      <c r="AE28" s="4">
        <f>HLOOKUP(AE$3,[1]日常收支!$C$40:$AL$73,28,FALSE)</f>
        <v>-0.1721834045</v>
      </c>
      <c r="AF28" s="4">
        <f>HLOOKUP(AF$3,[1]日常收支!$C$40:$AL$73,28,FALSE)</f>
        <v>-0.36955483420000002</v>
      </c>
      <c r="AG28" s="4">
        <f>HLOOKUP(AG$3,[1]日常收支!$C$40:$AL$73,28,FALSE)</f>
        <v>0.71909939860000027</v>
      </c>
      <c r="AH28" s="4">
        <f>HLOOKUP(AH$3,[1]日常收支!$C$40:$AL$73,28,FALSE)</f>
        <v>-0.53315513619999999</v>
      </c>
      <c r="AI28" s="4">
        <f>HLOOKUP(AI$3,[1]日常收支!$C$40:$AL$73,28,FALSE)</f>
        <v>0.57687402070000049</v>
      </c>
      <c r="AJ28" s="4">
        <f>HLOOKUP(AJ$3,[1]日常收支!$C$40:$AL$73,28,FALSE)</f>
        <v>0.12245108189999998</v>
      </c>
      <c r="AK28" s="4">
        <f>HLOOKUP(AK$3,[1]日常收支!$C$40:$AL$73,28,FALSE)</f>
        <v>-12.798097916200003</v>
      </c>
      <c r="AL28" s="4">
        <f>HLOOKUP(AL$3,[1]日常收支!$C$40:$AM$73,28,FALSE)</f>
        <v>-87.299028673700036</v>
      </c>
    </row>
    <row r="29" spans="1:38" ht="14.25">
      <c r="A29" s="6" t="s">
        <v>68</v>
      </c>
      <c r="B29" s="4">
        <f>HLOOKUP(B$3,[1]日常收支!$C$40:$AL$73,29,FALSE)</f>
        <v>-16.294969452299991</v>
      </c>
      <c r="C29" s="4">
        <f>HLOOKUP(C$3,[1]日常收支!$C$40:$AL$73,29,FALSE)</f>
        <v>-2.7728673659000007</v>
      </c>
      <c r="D29" s="4">
        <f>HLOOKUP(D$3,[1]日常收支!$C$40:$AL$73,29,FALSE)</f>
        <v>-1.8350431410999999</v>
      </c>
      <c r="E29" s="4">
        <f>HLOOKUP(E$3,[1]日常收支!$C$40:$AL$73,29,FALSE)</f>
        <v>-0.19075424919999998</v>
      </c>
      <c r="F29" s="4">
        <f>HLOOKUP(F$3,[1]日常收支!$C$40:$AL$73,29,FALSE)</f>
        <v>-0.60934988690000003</v>
      </c>
      <c r="G29" s="4">
        <f>HLOOKUP(G$3,[1]日常收支!$C$40:$AL$73,29,FALSE)</f>
        <v>-0.74843821840000002</v>
      </c>
      <c r="H29" s="4">
        <f>HLOOKUP(H$3,[1]日常收支!$C$40:$AL$73,29,FALSE)</f>
        <v>-4.8330049098000005</v>
      </c>
      <c r="I29" s="4">
        <f>HLOOKUP(I$3,[1]日常收支!$C$40:$AL$73,29,FALSE)</f>
        <v>8.610556250000001E-2</v>
      </c>
      <c r="J29" s="4">
        <f>HLOOKUP(J$3,[1]日常收支!$C$40:$AL$73,29,FALSE)</f>
        <v>-34.340580540600001</v>
      </c>
      <c r="K29" s="4">
        <f>HLOOKUP(K$3,[1]日常收支!$C$40:$AL$73,29,FALSE)</f>
        <v>-15.010619489899998</v>
      </c>
      <c r="L29" s="4">
        <f>HLOOKUP(L$3,[1]日常收支!$C$40:$AL$73,29,FALSE)</f>
        <v>-12.844745502799999</v>
      </c>
      <c r="M29" s="4">
        <f>HLOOKUP(M$3,[1]日常收支!$C$40:$AL$73,29,FALSE)</f>
        <v>-0.49889928260000005</v>
      </c>
      <c r="N29" s="4">
        <f>HLOOKUP(N$3,[1]日常收支!$C$40:$AL$73,29,FALSE)</f>
        <v>-1.5494402598000003</v>
      </c>
      <c r="O29" s="4">
        <f>HLOOKUP(O$3,[1]日常收支!$C$40:$AL$73,29,FALSE)</f>
        <v>-1.7755023900000028E-2</v>
      </c>
      <c r="P29" s="4">
        <f>HLOOKUP(P$3,[1]日常收支!$C$40:$AL$73,29,FALSE)</f>
        <v>-1.4422699737000002</v>
      </c>
      <c r="Q29" s="4">
        <f>HLOOKUP(Q$3,[1]日常收支!$C$40:$AL$73,29,FALSE)</f>
        <v>-0.44625433000000003</v>
      </c>
      <c r="R29" s="4">
        <f>HLOOKUP(R$3,[1]日常收支!$C$40:$AL$73,29,FALSE)</f>
        <v>-2.6856178639999997</v>
      </c>
      <c r="S29" s="4">
        <f>HLOOKUP(S$3,[1]日常收支!$C$40:$AL$73,29,FALSE)</f>
        <v>-0.59358330900000011</v>
      </c>
      <c r="T29" s="4">
        <f>HLOOKUP(T$3,[1]日常收支!$C$40:$AL$73,29,FALSE)</f>
        <v>-16.653445104800003</v>
      </c>
      <c r="U29" s="4">
        <f>HLOOKUP(U$3,[1]日常收支!$C$40:$AL$73,29,FALSE)</f>
        <v>-0.77144834260000006</v>
      </c>
      <c r="V29" s="4">
        <f>HLOOKUP(V$3,[1]日常收支!$C$40:$AL$73,29,FALSE)</f>
        <v>-1.0042406521</v>
      </c>
      <c r="W29" s="4">
        <f>HLOOKUP(W$3,[1]日常收支!$C$40:$AL$73,29,FALSE)</f>
        <v>-1.4808982523999998</v>
      </c>
      <c r="X29" s="4">
        <f>HLOOKUP(X$3,[1]日常收支!$C$40:$AL$73,29,FALSE)</f>
        <v>-11.669250179799999</v>
      </c>
      <c r="Y29" s="4">
        <f>HLOOKUP(Y$3,[1]日常收支!$C$40:$AL$73,29,FALSE)</f>
        <v>-8.6603860500000004E-2</v>
      </c>
      <c r="Z29" s="4">
        <f>HLOOKUP(Z$3,[1]日常收支!$C$40:$AL$73,29,FALSE)</f>
        <v>0.86284310299999989</v>
      </c>
      <c r="AA29" s="4">
        <f>HLOOKUP(AA$3,[1]日常收支!$C$40:$AL$73,29,FALSE)</f>
        <v>-9.0182742000000007E-3</v>
      </c>
      <c r="AB29" s="4">
        <f>HLOOKUP(AB$3,[1]日常收支!$C$40:$AL$73,29,FALSE)</f>
        <v>0.12226271719999993</v>
      </c>
      <c r="AC29" s="4">
        <f>HLOOKUP(AC$3,[1]日常收支!$C$40:$AL$73,29,FALSE)</f>
        <v>5.1584599200000004E-2</v>
      </c>
      <c r="AD29" s="4">
        <f>HLOOKUP(AD$3,[1]日常收支!$C$40:$AL$73,29,FALSE)</f>
        <v>-1.5317538800000001E-2</v>
      </c>
      <c r="AE29" s="4">
        <f>HLOOKUP(AE$3,[1]日常收支!$C$40:$AL$73,29,FALSE)</f>
        <v>9.0846066000000014E-3</v>
      </c>
      <c r="AF29" s="4">
        <f>HLOOKUP(AF$3,[1]日常收支!$C$40:$AL$73,29,FALSE)</f>
        <v>-8.1137867700000033E-2</v>
      </c>
      <c r="AG29" s="4">
        <f>HLOOKUP(AG$3,[1]日常收支!$C$40:$AL$73,29,FALSE)</f>
        <v>-0.83433441850000012</v>
      </c>
      <c r="AH29" s="4">
        <f>HLOOKUP(AH$3,[1]日常收支!$C$40:$AL$73,29,FALSE)</f>
        <v>-0.58196342700000003</v>
      </c>
      <c r="AI29" s="4">
        <f>HLOOKUP(AI$3,[1]日常收支!$C$40:$AL$73,29,FALSE)</f>
        <v>-1.2829601252</v>
      </c>
      <c r="AJ29" s="4">
        <f>HLOOKUP(AJ$3,[1]日常收支!$C$40:$AL$73,29,FALSE)</f>
        <v>0.41949546149999994</v>
      </c>
      <c r="AK29" s="4">
        <f>HLOOKUP(AK$3,[1]日常收支!$C$40:$AL$73,29,FALSE)</f>
        <v>-9.3743562137000005</v>
      </c>
      <c r="AL29" s="4">
        <f>HLOOKUP(AL$3,[1]日常收支!$C$40:$AM$73,29,FALSE)</f>
        <v>-139.00779100719996</v>
      </c>
    </row>
    <row r="30" spans="1:38" ht="14.25">
      <c r="A30" s="5" t="s">
        <v>69</v>
      </c>
      <c r="B30" s="4">
        <f>HLOOKUP(B$3,[1]日常收支!$C$40:$AL$73,31,FALSE)</f>
        <v>152.39896264700008</v>
      </c>
      <c r="C30" s="4">
        <f>HLOOKUP(C$3,[1]日常收支!$C$40:$AL$73,31,FALSE)</f>
        <v>5.2302123792000002</v>
      </c>
      <c r="D30" s="4">
        <f>HLOOKUP(D$3,[1]日常收支!$C$40:$AL$73,31,FALSE)</f>
        <v>2.7033297530999998</v>
      </c>
      <c r="E30" s="4">
        <f>HLOOKUP(E$3,[1]日常收支!$C$40:$AL$73,31,FALSE)</f>
        <v>0.85011809780000025</v>
      </c>
      <c r="F30" s="4">
        <f>HLOOKUP(F$3,[1]日常收支!$C$40:$AL$73,31,FALSE)</f>
        <v>1.5515540881000001</v>
      </c>
      <c r="G30" s="4">
        <f>HLOOKUP(G$3,[1]日常收支!$C$40:$AL$73,31,FALSE)</f>
        <v>1.8797922967000009</v>
      </c>
      <c r="H30" s="4">
        <f>HLOOKUP(H$3,[1]日常收支!$C$40:$AL$73,31,FALSE)</f>
        <v>-0.71111222539999996</v>
      </c>
      <c r="I30" s="4">
        <f>HLOOKUP(I$3,[1]日常收支!$C$40:$AL$73,31,FALSE)</f>
        <v>-1.3794440481999999</v>
      </c>
      <c r="J30" s="4">
        <f>HLOOKUP(J$3,[1]日常收支!$C$40:$AL$73,31,FALSE)</f>
        <v>-39.701320355999997</v>
      </c>
      <c r="K30" s="4">
        <f>HLOOKUP(K$3,[1]日常收支!$C$40:$AL$73,31,FALSE)</f>
        <v>1.7562650794000021</v>
      </c>
      <c r="L30" s="4">
        <f>HLOOKUP(L$3,[1]日常收支!$C$40:$AL$73,31,FALSE)</f>
        <v>21.848696529100017</v>
      </c>
      <c r="M30" s="4">
        <f>HLOOKUP(M$3,[1]日常收支!$C$40:$AL$73,31,FALSE)</f>
        <v>13.034481619999998</v>
      </c>
      <c r="N30" s="4">
        <f>HLOOKUP(N$3,[1]日常收支!$C$40:$AL$73,31,FALSE)</f>
        <v>-7.3935014621999979</v>
      </c>
      <c r="O30" s="4">
        <f>HLOOKUP(O$3,[1]日常收支!$C$40:$AL$73,31,FALSE)</f>
        <v>1.3461551167000003</v>
      </c>
      <c r="P30" s="4">
        <f>HLOOKUP(P$3,[1]日常收支!$C$40:$AL$73,31,FALSE)</f>
        <v>20.739816223099997</v>
      </c>
      <c r="Q30" s="4">
        <f>HLOOKUP(Q$3,[1]日常收支!$C$40:$AL$73,31,FALSE)</f>
        <v>4.1305549626999989</v>
      </c>
      <c r="R30" s="4">
        <f>HLOOKUP(R$3,[1]日常收支!$C$40:$AL$73,31,FALSE)</f>
        <v>-0.38013533190000182</v>
      </c>
      <c r="S30" s="4">
        <f>HLOOKUP(S$3,[1]日常收支!$C$40:$AL$73,31,FALSE)</f>
        <v>-1.4175682095000002</v>
      </c>
      <c r="T30" s="4">
        <f>HLOOKUP(T$3,[1]日常收支!$C$40:$AL$73,31,FALSE)</f>
        <v>13.82562455220004</v>
      </c>
      <c r="U30" s="4">
        <f>HLOOKUP(U$3,[1]日常收支!$C$40:$AL$73,31,FALSE)</f>
        <v>-4.3844892155000013</v>
      </c>
      <c r="V30" s="4">
        <f>HLOOKUP(V$3,[1]日常收支!$C$40:$AL$73,31,FALSE)</f>
        <v>1.1174037677000004</v>
      </c>
      <c r="W30" s="4">
        <f>HLOOKUP(W$3,[1]日常收支!$C$40:$AL$73,31,FALSE)</f>
        <v>9.6376559000006523E-3</v>
      </c>
      <c r="X30" s="4">
        <f>HLOOKUP(X$3,[1]日常收支!$C$40:$AL$73,31,FALSE)</f>
        <v>-3.8632213738000001</v>
      </c>
      <c r="Y30" s="4">
        <f>HLOOKUP(Y$3,[1]日常收支!$C$40:$AL$73,31,FALSE)</f>
        <v>0.34150279990000021</v>
      </c>
      <c r="Z30" s="4">
        <f>HLOOKUP(Z$3,[1]日常收支!$C$40:$AL$73,31,FALSE)</f>
        <v>-0.46782510080000006</v>
      </c>
      <c r="AA30" s="4">
        <f>HLOOKUP(AA$3,[1]日常收支!$C$40:$AL$73,31,FALSE)</f>
        <v>-3.800978E-2</v>
      </c>
      <c r="AB30" s="4">
        <f>HLOOKUP(AB$3,[1]日常收支!$C$40:$AL$73,31,FALSE)</f>
        <v>-5.4193902595999992</v>
      </c>
      <c r="AC30" s="4">
        <f>HLOOKUP(AC$3,[1]日常收支!$C$40:$AL$73,31,FALSE)</f>
        <v>-0.49027880939999996</v>
      </c>
      <c r="AD30" s="4">
        <f>HLOOKUP(AD$3,[1]日常收支!$C$40:$AL$73,31,FALSE)</f>
        <v>-2.7331210000000002E-2</v>
      </c>
      <c r="AE30" s="4">
        <f>HLOOKUP(AE$3,[1]日常收支!$C$40:$AL$73,31,FALSE)</f>
        <v>0.41050252510000002</v>
      </c>
      <c r="AF30" s="4">
        <f>HLOOKUP(AF$3,[1]日常收支!$C$40:$AL$73,31,FALSE)</f>
        <v>0.32401543300000002</v>
      </c>
      <c r="AG30" s="4">
        <f>HLOOKUP(AG$3,[1]日常收支!$C$40:$AL$73,31,FALSE)</f>
        <v>0.41011839349999946</v>
      </c>
      <c r="AH30" s="4">
        <f>HLOOKUP(AH$3,[1]日常收支!$C$40:$AL$73,31,FALSE)</f>
        <v>-2.1446936385000002</v>
      </c>
      <c r="AI30" s="4">
        <f>HLOOKUP(AI$3,[1]日常收支!$C$40:$AL$73,31,FALSE)</f>
        <v>-2.7445262998000004</v>
      </c>
      <c r="AJ30" s="4">
        <f>HLOOKUP(AJ$3,[1]日常收支!$C$40:$AL$73,31,FALSE)</f>
        <v>3.2405986677999996</v>
      </c>
      <c r="AK30" s="4">
        <f>HLOOKUP(AK$3,[1]日常收支!$C$40:$AL$73,31,FALSE)</f>
        <v>-25.838704716400002</v>
      </c>
      <c r="AL30" s="4">
        <f>HLOOKUP(AL$3,[1]日常收支!$C$40:$AM$73,31,FALSE)</f>
        <v>150.74779055100021</v>
      </c>
    </row>
    <row r="31" spans="1:38" ht="14.25">
      <c r="A31" s="5" t="s">
        <v>70</v>
      </c>
      <c r="B31" s="4">
        <f>HLOOKUP(B$3,[1]日常收支!$C$40:$AL$73,32,FALSE)</f>
        <v>68.284105449100011</v>
      </c>
      <c r="C31" s="4">
        <f>HLOOKUP(C$3,[1]日常收支!$C$40:$AL$73,32,FALSE)</f>
        <v>5.7551051695000002</v>
      </c>
      <c r="D31" s="4">
        <f>HLOOKUP(D$3,[1]日常收支!$C$40:$AL$73,32,FALSE)</f>
        <v>1.7199862692999996</v>
      </c>
      <c r="E31" s="4">
        <f>HLOOKUP(E$3,[1]日常收支!$C$40:$AL$73,32,FALSE)</f>
        <v>-4.1337037700000079E-2</v>
      </c>
      <c r="F31" s="4">
        <f>HLOOKUP(F$3,[1]日常收支!$C$40:$AL$73,32,FALSE)</f>
        <v>1.2654439047999992</v>
      </c>
      <c r="G31" s="4">
        <f>HLOOKUP(G$3,[1]日常收支!$C$40:$AL$73,32,FALSE)</f>
        <v>0.55643103129999982</v>
      </c>
      <c r="H31" s="4">
        <f>HLOOKUP(H$3,[1]日常收支!$C$40:$AL$73,32,FALSE)</f>
        <v>-7.7909527899999997E-2</v>
      </c>
      <c r="I31" s="4">
        <f>HLOOKUP(I$3,[1]日常收支!$C$40:$AL$73,32,FALSE)</f>
        <v>-0.90000557189999986</v>
      </c>
      <c r="J31" s="4">
        <f>HLOOKUP(J$3,[1]日常收支!$C$40:$AL$73,32,FALSE)</f>
        <v>-29.230444549700024</v>
      </c>
      <c r="K31" s="4">
        <f>HLOOKUP(K$3,[1]日常收支!$C$40:$AL$73,32,FALSE)</f>
        <v>0.28819864619999791</v>
      </c>
      <c r="L31" s="4">
        <f>HLOOKUP(L$3,[1]日常收支!$C$40:$AL$73,32,FALSE)</f>
        <v>9.5008829630000022</v>
      </c>
      <c r="M31" s="4">
        <f>HLOOKUP(M$3,[1]日常收支!$C$40:$AL$73,32,FALSE)</f>
        <v>12.664163816</v>
      </c>
      <c r="N31" s="4">
        <f>HLOOKUP(N$3,[1]日常收支!$C$40:$AL$73,32,FALSE)</f>
        <v>-2.101569037</v>
      </c>
      <c r="O31" s="4">
        <f>HLOOKUP(O$3,[1]日常收支!$C$40:$AL$73,32,FALSE)</f>
        <v>1.9308509500000293E-2</v>
      </c>
      <c r="P31" s="4">
        <f>HLOOKUP(P$3,[1]日常收支!$C$40:$AL$73,32,FALSE)</f>
        <v>23.379720148300002</v>
      </c>
      <c r="Q31" s="4">
        <f>HLOOKUP(Q$3,[1]日常收支!$C$40:$AL$73,32,FALSE)</f>
        <v>0.34646740109999996</v>
      </c>
      <c r="R31" s="4">
        <f>HLOOKUP(R$3,[1]日常收支!$C$40:$AL$73,32,FALSE)</f>
        <v>3.1064517064000001</v>
      </c>
      <c r="S31" s="4">
        <f>HLOOKUP(S$3,[1]日常收支!$C$40:$AL$73,32,FALSE)</f>
        <v>-0.75582788250000021</v>
      </c>
      <c r="T31" s="4">
        <f>HLOOKUP(T$3,[1]日常收支!$C$40:$AL$73,32,FALSE)</f>
        <v>3.4768742476000014</v>
      </c>
      <c r="U31" s="4">
        <f>HLOOKUP(U$3,[1]日常收支!$C$40:$AL$73,32,FALSE)</f>
        <v>-0.48390174300000011</v>
      </c>
      <c r="V31" s="4">
        <f>HLOOKUP(V$3,[1]日常收支!$C$40:$AL$73,32,FALSE)</f>
        <v>1.6492090624000002</v>
      </c>
      <c r="W31" s="4">
        <f>HLOOKUP(W$3,[1]日常收支!$C$40:$AL$73,32,FALSE)</f>
        <v>1.2517989376000003</v>
      </c>
      <c r="X31" s="4">
        <f>HLOOKUP(X$3,[1]日常收支!$C$40:$AL$73,32,FALSE)</f>
        <v>-4.704676097100001</v>
      </c>
      <c r="Y31" s="4">
        <f>HLOOKUP(Y$3,[1]日常收支!$C$40:$AL$73,32,FALSE)</f>
        <v>-0.2564719754</v>
      </c>
      <c r="Z31" s="4">
        <f>HLOOKUP(Z$3,[1]日常收支!$C$40:$AL$73,32,FALSE)</f>
        <v>4.6840568300000163E-2</v>
      </c>
      <c r="AA31" s="4">
        <f>HLOOKUP(AA$3,[1]日常收支!$C$40:$AL$73,32,FALSE)</f>
        <v>-3.800978E-2</v>
      </c>
      <c r="AB31" s="4">
        <f>HLOOKUP(AB$3,[1]日常收支!$C$40:$AL$73,32,FALSE)</f>
        <v>-2.2722920557000004</v>
      </c>
      <c r="AC31" s="4">
        <f>HLOOKUP(AC$3,[1]日常收支!$C$40:$AL$73,32,FALSE)</f>
        <v>-0.27914233420000001</v>
      </c>
      <c r="AD31" s="4">
        <f>HLOOKUP(AD$3,[1]日常收支!$C$40:$AL$73,32,FALSE)</f>
        <v>-2.133121E-2</v>
      </c>
      <c r="AE31" s="4">
        <f>HLOOKUP(AE$3,[1]日常收支!$C$40:$AL$73,32,FALSE)</f>
        <v>0.41677393409999997</v>
      </c>
      <c r="AF31" s="4">
        <f>HLOOKUP(AF$3,[1]日常收支!$C$40:$AL$73,32,FALSE)</f>
        <v>0.91084052139999994</v>
      </c>
      <c r="AG31" s="4">
        <f>HLOOKUP(AG$3,[1]日常收支!$C$40:$AL$73,32,FALSE)</f>
        <v>-0.14063976889999985</v>
      </c>
      <c r="AH31" s="4">
        <f>HLOOKUP(AH$3,[1]日常收支!$C$40:$AL$73,32,FALSE)</f>
        <v>-2.7350881302999994</v>
      </c>
      <c r="AI31" s="4">
        <f>HLOOKUP(AI$3,[1]日常收支!$C$40:$AL$73,32,FALSE)</f>
        <v>-1.6196578551999998</v>
      </c>
      <c r="AJ31" s="4">
        <f>HLOOKUP(AJ$3,[1]日常收支!$C$40:$AL$73,32,FALSE)</f>
        <v>2.5593481359000005</v>
      </c>
      <c r="AK31" s="4">
        <f>HLOOKUP(AK$3,[1]日常收支!$C$40:$AL$73,32,FALSE)</f>
        <v>4.4301209149999892</v>
      </c>
      <c r="AL31" s="4">
        <f>HLOOKUP(AL$3,[1]日常收支!$C$40:$AM$73,32,FALSE)</f>
        <v>95.969766780299949</v>
      </c>
    </row>
    <row r="32" spans="1:38" ht="14.25">
      <c r="A32" s="5" t="s">
        <v>71</v>
      </c>
      <c r="B32" s="4">
        <f>HLOOKUP(B$3,[1]日常收支!$C$40:$AL$73,33,FALSE)</f>
        <v>83.531726193700024</v>
      </c>
      <c r="C32" s="4">
        <f>HLOOKUP(C$3,[1]日常收支!$C$40:$AL$73,33,FALSE)</f>
        <v>-5.315814810000008E-2</v>
      </c>
      <c r="D32" s="4">
        <f>HLOOKUP(D$3,[1]日常收支!$C$40:$AL$73,33,FALSE)</f>
        <v>3.2258899900000006E-2</v>
      </c>
      <c r="E32" s="4">
        <f>HLOOKUP(E$3,[1]日常收支!$C$40:$AL$73,33,FALSE)</f>
        <v>0.76746522880000001</v>
      </c>
      <c r="F32" s="4">
        <f>HLOOKUP(F$3,[1]日常收支!$C$40:$AL$73,33,FALSE)</f>
        <v>4.5083691799999999E-2</v>
      </c>
      <c r="G32" s="4">
        <f>HLOOKUP(G$3,[1]日常收支!$C$40:$AL$73,33,FALSE)</f>
        <v>1.5324628018999999</v>
      </c>
      <c r="H32" s="4">
        <f>HLOOKUP(H$3,[1]日常收支!$C$40:$AL$73,33,FALSE)</f>
        <v>5.6966684000000004E-2</v>
      </c>
      <c r="I32" s="4">
        <f>HLOOKUP(I$3,[1]日常收支!$C$40:$AL$73,33,FALSE)</f>
        <v>-9.8671883000000012E-3</v>
      </c>
      <c r="J32" s="4">
        <f>HLOOKUP(J$3,[1]日常收支!$C$40:$AL$73,33,FALSE)</f>
        <v>-16.670993914099995</v>
      </c>
      <c r="K32" s="4">
        <f>HLOOKUP(K$3,[1]日常收支!$C$40:$AL$73,33,FALSE)</f>
        <v>1.5342006104999997</v>
      </c>
      <c r="L32" s="4">
        <f>HLOOKUP(L$3,[1]日常收支!$C$40:$AL$73,33,FALSE)</f>
        <v>12.341359654400001</v>
      </c>
      <c r="M32" s="4">
        <f>HLOOKUP(M$3,[1]日常收支!$C$40:$AL$73,33,FALSE)</f>
        <v>2.9566887700000002E-2</v>
      </c>
      <c r="N32" s="4">
        <f>HLOOKUP(N$3,[1]日常收支!$C$40:$AL$73,33,FALSE)</f>
        <v>-5.3516120588000007</v>
      </c>
      <c r="O32" s="4">
        <f>HLOOKUP(O$3,[1]日常收支!$C$40:$AL$73,33,FALSE)</f>
        <v>1.7185112711999999</v>
      </c>
      <c r="P32" s="4">
        <f>HLOOKUP(P$3,[1]日常收支!$C$40:$AL$73,33,FALSE)</f>
        <v>-0.45861291530000003</v>
      </c>
      <c r="Q32" s="4">
        <f>HLOOKUP(Q$3,[1]日常收支!$C$40:$AL$73,33,FALSE)</f>
        <v>5.3395843835000001</v>
      </c>
      <c r="R32" s="4">
        <f>HLOOKUP(R$3,[1]日常收支!$C$40:$AL$73,33,FALSE)</f>
        <v>-0.37936291610000028</v>
      </c>
      <c r="S32" s="4">
        <f>HLOOKUP(S$3,[1]日常收支!$C$40:$AL$73,33,FALSE)</f>
        <v>3.8480112000000011E-3</v>
      </c>
      <c r="T32" s="4">
        <f>HLOOKUP(T$3,[1]日常收支!$C$40:$AL$73,33,FALSE)</f>
        <v>-1.1159312255000016</v>
      </c>
      <c r="U32" s="4">
        <f>HLOOKUP(U$3,[1]日常收支!$C$40:$AL$73,33,FALSE)</f>
        <v>-4.9055208837000004</v>
      </c>
      <c r="V32" s="4">
        <f>HLOOKUP(V$3,[1]日常收支!$C$40:$AL$73,33,FALSE)</f>
        <v>1.1677599999999999E-3</v>
      </c>
      <c r="W32" s="4">
        <f>HLOOKUP(W$3,[1]日常收支!$C$40:$AL$73,33,FALSE)</f>
        <v>0.1860826984</v>
      </c>
      <c r="X32" s="4">
        <f>HLOOKUP(X$3,[1]日常收支!$C$40:$AL$73,33,FALSE)</f>
        <v>-1.1868540937999998</v>
      </c>
      <c r="Y32" s="4">
        <f>HLOOKUP(Y$3,[1]日常收支!$C$40:$AL$73,33,FALSE)</f>
        <v>0.57427119019999995</v>
      </c>
      <c r="Z32" s="4">
        <f>HLOOKUP(Z$3,[1]日常收支!$C$40:$AL$73,33,FALSE)</f>
        <v>-9.4408990600000006E-2</v>
      </c>
      <c r="AA32" s="4">
        <f>HLOOKUP(AA$3,[1]日常收支!$C$40:$AL$73,33,FALSE)</f>
        <v>0</v>
      </c>
      <c r="AB32" s="4">
        <f>HLOOKUP(AB$3,[1]日常收支!$C$40:$AL$73,33,FALSE)</f>
        <v>3.3617635114</v>
      </c>
      <c r="AC32" s="4">
        <f>HLOOKUP(AC$3,[1]日常收支!$C$40:$AL$73,33,FALSE)</f>
        <v>2.1435055000000008E-2</v>
      </c>
      <c r="AD32" s="4">
        <f>HLOOKUP(AD$3,[1]日常收支!$C$40:$AL$73,33,FALSE)</f>
        <v>0</v>
      </c>
      <c r="AE32" s="4">
        <f>HLOOKUP(AE$3,[1]日常收支!$C$40:$AL$73,33,FALSE)</f>
        <v>0</v>
      </c>
      <c r="AF32" s="4">
        <f>HLOOKUP(AF$3,[1]日常收支!$C$40:$AL$73,33,FALSE)</f>
        <v>2.917345E-2</v>
      </c>
      <c r="AG32" s="4">
        <f>HLOOKUP(AG$3,[1]日常收支!$C$40:$AL$73,33,FALSE)</f>
        <v>-5.3369050999999557E-3</v>
      </c>
      <c r="AH32" s="4">
        <f>HLOOKUP(AH$3,[1]日常收支!$C$40:$AL$73,33,FALSE)</f>
        <v>0.40701566889999996</v>
      </c>
      <c r="AI32" s="4">
        <f>HLOOKUP(AI$3,[1]日常收支!$C$40:$AL$73,33,FALSE)</f>
        <v>-0.61155242809999999</v>
      </c>
      <c r="AJ32" s="4">
        <f>HLOOKUP(AJ$3,[1]日常收支!$C$40:$AL$73,33,FALSE)</f>
        <v>0.59154726339999997</v>
      </c>
      <c r="AK32" s="4">
        <f>HLOOKUP(AK$3,[1]日常收支!$C$40:$AL$73,33,FALSE)</f>
        <v>-32.401619957500003</v>
      </c>
      <c r="AL32" s="4">
        <f>HLOOKUP(AL$3,[1]日常收支!$C$40:$AM$73,33,FALSE)</f>
        <v>48.860659290900017</v>
      </c>
    </row>
    <row r="33" spans="1:106" ht="14.25">
      <c r="A33" s="5" t="s">
        <v>72</v>
      </c>
      <c r="B33" s="4">
        <f>HLOOKUP(B$3,[1]日常收支!$C$40:$AL$73,34,FALSE)</f>
        <v>0.63543379959999768</v>
      </c>
      <c r="C33" s="4">
        <f>HLOOKUP(C$3,[1]日常收支!$C$40:$AL$73,34,FALSE)</f>
        <v>-0.46042838910000006</v>
      </c>
      <c r="D33" s="4">
        <f>HLOOKUP(D$3,[1]日常收支!$C$40:$AL$73,34,FALSE)</f>
        <v>0.93641951670000012</v>
      </c>
      <c r="E33" s="4">
        <f>HLOOKUP(E$3,[1]日常收支!$C$40:$AL$73,34,FALSE)</f>
        <v>0.12398990669999999</v>
      </c>
      <c r="F33" s="4">
        <f>HLOOKUP(F$3,[1]日常收支!$C$40:$AL$73,34,FALSE)</f>
        <v>0.2410264915</v>
      </c>
      <c r="G33" s="4">
        <f>HLOOKUP(G$3,[1]日常收支!$C$40:$AL$73,34,FALSE)</f>
        <v>-0.19798767580000001</v>
      </c>
      <c r="H33" s="4">
        <f>HLOOKUP(H$3,[1]日常收支!$C$40:$AL$73,34,FALSE)</f>
        <v>-0.69016938150000007</v>
      </c>
      <c r="I33" s="4">
        <f>HLOOKUP(I$3,[1]日常收支!$C$40:$AL$73,34,FALSE)</f>
        <v>-0.46952007670000007</v>
      </c>
      <c r="J33" s="4">
        <f>HLOOKUP(J$3,[1]日常收支!$C$40:$AL$73,34,FALSE)</f>
        <v>6.3373628857999993</v>
      </c>
      <c r="K33" s="4">
        <f>HLOOKUP(K$3,[1]日常收支!$C$40:$AL$73,34,FALSE)</f>
        <v>-5.7867840600001941E-2</v>
      </c>
      <c r="L33" s="4">
        <f>HLOOKUP(L$3,[1]日常收支!$C$40:$AL$73,34,FALSE)</f>
        <v>9.2327025999985324E-3</v>
      </c>
      <c r="M33" s="4">
        <f>HLOOKUP(M$3,[1]日常收支!$C$40:$AL$73,34,FALSE)</f>
        <v>0.33817034629999998</v>
      </c>
      <c r="N33" s="4">
        <f>HLOOKUP(N$3,[1]日常收支!$C$40:$AL$73,34,FALSE)</f>
        <v>-8.7630652399999953E-2</v>
      </c>
      <c r="O33" s="4">
        <f>HLOOKUP(O$3,[1]日常收支!$C$40:$AL$73,34,FALSE)</f>
        <v>-0.391664664</v>
      </c>
      <c r="P33" s="4">
        <f>HLOOKUP(P$3,[1]日常收支!$C$40:$AL$73,34,FALSE)</f>
        <v>-2.176245916100001</v>
      </c>
      <c r="Q33" s="4">
        <f>HLOOKUP(Q$3,[1]日常收支!$C$40:$AL$73,34,FALSE)</f>
        <v>-1.5554968219</v>
      </c>
      <c r="R33" s="4">
        <f>HLOOKUP(R$3,[1]日常收支!$C$40:$AL$73,34,FALSE)</f>
        <v>-3.1072241222000003</v>
      </c>
      <c r="S33" s="4">
        <f>HLOOKUP(S$3,[1]日常收支!$C$40:$AL$73,34,FALSE)</f>
        <v>-0.66558833820000007</v>
      </c>
      <c r="T33" s="4">
        <f>HLOOKUP(T$3,[1]日常收支!$C$40:$AL$73,34,FALSE)</f>
        <v>11.430635123399998</v>
      </c>
      <c r="U33" s="4">
        <f>HLOOKUP(U$3,[1]日常收支!$C$40:$AL$73,34,FALSE)</f>
        <v>1.0044961254000002</v>
      </c>
      <c r="V33" s="4">
        <f>HLOOKUP(V$3,[1]日常收支!$C$40:$AL$73,34,FALSE)</f>
        <v>-0.5329730547</v>
      </c>
      <c r="W33" s="4">
        <f>HLOOKUP(W$3,[1]日常收支!$C$40:$AL$73,34,FALSE)</f>
        <v>-1.4282439800999995</v>
      </c>
      <c r="X33" s="4">
        <f>HLOOKUP(X$3,[1]日常收支!$C$40:$AL$73,34,FALSE)</f>
        <v>2.0260499292</v>
      </c>
      <c r="Y33" s="4">
        <f>HLOOKUP(Y$3,[1]日常收支!$C$40:$AL$73,34,FALSE)</f>
        <v>9.3063471000001119E-3</v>
      </c>
      <c r="Z33" s="4">
        <f>HLOOKUP(Z$3,[1]日常收支!$C$40:$AL$73,34,FALSE)</f>
        <v>-0.42060650719999992</v>
      </c>
      <c r="AA33" s="4">
        <f>HLOOKUP(AA$3,[1]日常收支!$C$40:$AL$73,34,FALSE)</f>
        <v>0</v>
      </c>
      <c r="AB33" s="4">
        <f>HLOOKUP(AB$3,[1]日常收支!$C$40:$AL$73,34,FALSE)</f>
        <v>-6.4999575803000003</v>
      </c>
      <c r="AC33" s="4">
        <f>HLOOKUP(AC$3,[1]日常收支!$C$40:$AL$73,34,FALSE)</f>
        <v>-0.2325715302000001</v>
      </c>
      <c r="AD33" s="4">
        <f>HLOOKUP(AD$3,[1]日常收支!$C$40:$AL$73,34,FALSE)</f>
        <v>-6.0000000000000001E-3</v>
      </c>
      <c r="AE33" s="4">
        <f>HLOOKUP(AE$3,[1]日常收支!$C$40:$AL$73,34,FALSE)</f>
        <v>-6.2714090000000056E-3</v>
      </c>
      <c r="AF33" s="4">
        <f>HLOOKUP(AF$3,[1]日常收支!$C$40:$AL$73,34,FALSE)</f>
        <v>-0.55286285479999997</v>
      </c>
      <c r="AG33" s="4">
        <f>HLOOKUP(AG$3,[1]日常收支!$C$40:$AL$73,34,FALSE)</f>
        <v>0.52467390699999994</v>
      </c>
      <c r="AH33" s="4">
        <f>HLOOKUP(AH$3,[1]日常收支!$C$40:$AL$73,34,FALSE)</f>
        <v>0.18337882290000007</v>
      </c>
      <c r="AI33" s="4">
        <f>HLOOKUP(AI$3,[1]日常收支!$C$40:$AL$73,34,FALSE)</f>
        <v>-0.51331601650000003</v>
      </c>
      <c r="AJ33" s="4">
        <f>HLOOKUP(AJ$3,[1]日常收支!$C$40:$AL$73,34,FALSE)</f>
        <v>8.97032685000001E-2</v>
      </c>
      <c r="AK33" s="4">
        <f>HLOOKUP(AK$3,[1]日常收支!$C$40:$AL$73,34,FALSE)</f>
        <v>2.1434052838999995</v>
      </c>
      <c r="AL33" s="4">
        <f>HLOOKUP(AL$3,[1]日常收支!$C$40:$AM$73,34,FALSE)</f>
        <v>5.980657645299992</v>
      </c>
    </row>
    <row r="34" spans="1:106">
      <c r="A34" s="7" t="s">
        <v>76</v>
      </c>
      <c r="B34" s="20"/>
    </row>
    <row r="35" spans="1:106" customFormat="1">
      <c r="A35" s="7" t="s">
        <v>77</v>
      </c>
      <c r="B35" s="21"/>
      <c r="C35" s="22"/>
      <c r="D35" s="23"/>
      <c r="E35" s="23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DB35" s="13"/>
    </row>
    <row r="36" spans="1:106">
      <c r="A36" s="7" t="s">
        <v>78</v>
      </c>
      <c r="B36" s="24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</sheetData>
  <mergeCells count="2">
    <mergeCell ref="A2:E2"/>
    <mergeCell ref="A1:AL1"/>
  </mergeCells>
  <phoneticPr fontId="2" type="noConversion"/>
  <pageMargins left="0.70866141732283472" right="0.38" top="0.74803149606299213" bottom="0.74803149606299213" header="0.31496062992125984" footer="0.31496062992125984"/>
  <pageSetup paperSize="9" scale="79" orientation="landscape" horizontalDpi="4294967294" r:id="rId1"/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B37"/>
  <sheetViews>
    <sheetView workbookViewId="0">
      <selection activeCell="B4" sqref="B4:AK33"/>
    </sheetView>
  </sheetViews>
  <sheetFormatPr defaultRowHeight="13.5"/>
  <cols>
    <col min="1" max="1" width="22.5" style="1" customWidth="1"/>
    <col min="2" max="2" width="4.875" style="1" customWidth="1"/>
    <col min="3" max="3" width="4.625" style="1" customWidth="1"/>
    <col min="4" max="4" width="4.25" style="1" customWidth="1"/>
    <col min="5" max="5" width="3.75" style="1" customWidth="1"/>
    <col min="6" max="7" width="4.125" style="1" customWidth="1"/>
    <col min="8" max="8" width="4.25" style="1" customWidth="1"/>
    <col min="9" max="9" width="3.875" style="1" customWidth="1"/>
    <col min="10" max="10" width="5" style="1" customWidth="1"/>
    <col min="11" max="11" width="4.125" style="1" customWidth="1"/>
    <col min="12" max="12" width="4" style="1" customWidth="1"/>
    <col min="13" max="13" width="3.875" style="1" customWidth="1"/>
    <col min="14" max="14" width="4.25" style="1" customWidth="1"/>
    <col min="15" max="16" width="4" style="1" customWidth="1"/>
    <col min="17" max="18" width="3.875" style="1" customWidth="1"/>
    <col min="19" max="20" width="4" style="1" customWidth="1"/>
    <col min="21" max="21" width="3.75" style="1" customWidth="1"/>
    <col min="22" max="22" width="3.875" style="1" customWidth="1"/>
    <col min="23" max="23" width="4.375" style="1" customWidth="1"/>
    <col min="24" max="26" width="4.125" style="1" customWidth="1"/>
    <col min="27" max="28" width="4.25" style="1" customWidth="1"/>
    <col min="29" max="29" width="3.875" style="1" customWidth="1"/>
    <col min="30" max="30" width="4.125" style="1" customWidth="1"/>
    <col min="31" max="31" width="4" style="1" customWidth="1"/>
    <col min="32" max="32" width="4.125" style="1" customWidth="1"/>
    <col min="33" max="33" width="4.875" style="1" customWidth="1"/>
    <col min="34" max="34" width="4.625" style="1" customWidth="1"/>
    <col min="35" max="35" width="4.25" style="1" customWidth="1"/>
    <col min="36" max="36" width="4.375" style="1" customWidth="1"/>
    <col min="37" max="37" width="7" style="1" customWidth="1"/>
    <col min="38" max="16384" width="9" style="1"/>
  </cols>
  <sheetData>
    <row r="1" spans="1:100" ht="15.75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100" customFormat="1">
      <c r="A2" s="26" t="s">
        <v>49</v>
      </c>
      <c r="B2" s="26"/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O2" s="9"/>
      <c r="CV2" s="9"/>
    </row>
    <row r="3" spans="1:100" ht="14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</row>
    <row r="4" spans="1:100" ht="14.25">
      <c r="A4" s="2" t="s">
        <v>37</v>
      </c>
      <c r="B4" s="12">
        <v>515.39127787990003</v>
      </c>
      <c r="C4" s="12">
        <v>48.134806291000004</v>
      </c>
      <c r="D4" s="12">
        <v>28.487541633299998</v>
      </c>
      <c r="E4" s="12">
        <v>12.821859572599999</v>
      </c>
      <c r="F4" s="12">
        <v>6.2208440760000006</v>
      </c>
      <c r="G4" s="12">
        <v>18.191816482799997</v>
      </c>
      <c r="H4" s="12">
        <v>3.6271807586000002</v>
      </c>
      <c r="I4" s="12">
        <v>5.3725629928999998</v>
      </c>
      <c r="J4" s="12">
        <v>904.75725053229996</v>
      </c>
      <c r="K4" s="12">
        <v>374.97286693709998</v>
      </c>
      <c r="L4" s="12">
        <v>256.55359701639998</v>
      </c>
      <c r="M4" s="12">
        <v>42.666621860100001</v>
      </c>
      <c r="N4" s="12">
        <v>66.316962270200008</v>
      </c>
      <c r="O4" s="12">
        <v>23.416143881500002</v>
      </c>
      <c r="P4" s="12">
        <v>113.6626552095</v>
      </c>
      <c r="Q4" s="12">
        <v>46.428833989600001</v>
      </c>
      <c r="R4" s="12">
        <v>32.060844771300005</v>
      </c>
      <c r="S4" s="12">
        <v>25.3965306439</v>
      </c>
      <c r="T4" s="12">
        <v>334.52797717329997</v>
      </c>
      <c r="U4" s="12">
        <v>24.745727519799999</v>
      </c>
      <c r="V4" s="12">
        <v>2.9108386687999999</v>
      </c>
      <c r="W4" s="12">
        <v>58.220457961299999</v>
      </c>
      <c r="X4" s="12">
        <v>66.263873403100007</v>
      </c>
      <c r="Y4" s="12">
        <v>6.0793671442999999</v>
      </c>
      <c r="Z4" s="12">
        <v>14.007676826300001</v>
      </c>
      <c r="AA4" s="12">
        <v>1.14156233E-2</v>
      </c>
      <c r="AB4" s="12">
        <v>17.406888112000001</v>
      </c>
      <c r="AC4" s="12">
        <v>2.2866974594</v>
      </c>
      <c r="AD4" s="12">
        <v>0.24347346960000002</v>
      </c>
      <c r="AE4" s="12">
        <v>1.1011899298999999</v>
      </c>
      <c r="AF4" s="12">
        <v>3.2835798968000001</v>
      </c>
      <c r="AG4" s="12">
        <v>22.245938842099999</v>
      </c>
      <c r="AH4" s="12">
        <v>82.145717306000009</v>
      </c>
      <c r="AI4" s="12">
        <v>54.243900408400002</v>
      </c>
      <c r="AJ4" s="12">
        <v>50.481502847500003</v>
      </c>
      <c r="AK4" s="12">
        <v>303.36189933449998</v>
      </c>
      <c r="AL4" s="14"/>
    </row>
    <row r="5" spans="1:100" ht="14.25">
      <c r="A5" s="5" t="s">
        <v>38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100" ht="14.25">
      <c r="A6" s="5" t="s">
        <v>39</v>
      </c>
      <c r="B6" s="4">
        <v>164.4978050325</v>
      </c>
      <c r="C6" s="4">
        <v>37.8275477615</v>
      </c>
      <c r="D6" s="4">
        <v>25.509663381199999</v>
      </c>
      <c r="E6" s="4">
        <v>11.1893438095</v>
      </c>
      <c r="F6" s="4">
        <v>4.5936055937999996</v>
      </c>
      <c r="G6" s="4">
        <v>12.5677939836</v>
      </c>
      <c r="H6" s="4">
        <v>2.9023427229000003</v>
      </c>
      <c r="I6" s="4">
        <v>3.9605904538000001</v>
      </c>
      <c r="J6" s="4">
        <v>253.956336365</v>
      </c>
      <c r="K6" s="4">
        <v>326.83053161200002</v>
      </c>
      <c r="L6" s="4">
        <v>213.29200975590001</v>
      </c>
      <c r="M6" s="4">
        <v>37.075330940800001</v>
      </c>
      <c r="N6" s="4">
        <v>50.866914318499994</v>
      </c>
      <c r="O6" s="4">
        <v>19.765286673199999</v>
      </c>
      <c r="P6" s="4">
        <v>88.690519724399991</v>
      </c>
      <c r="Q6" s="4">
        <v>44.464514514300006</v>
      </c>
      <c r="R6" s="4">
        <v>26.148289886799997</v>
      </c>
      <c r="S6" s="4">
        <v>23.007452877600002</v>
      </c>
      <c r="T6" s="4">
        <v>282.36076322010001</v>
      </c>
      <c r="U6" s="4">
        <v>13.429866371700001</v>
      </c>
      <c r="V6" s="4">
        <v>2.2088264240000002</v>
      </c>
      <c r="W6" s="4">
        <v>47.0369483303</v>
      </c>
      <c r="X6" s="4">
        <v>54.0767668863</v>
      </c>
      <c r="Y6" s="4">
        <v>5.7757243603999999</v>
      </c>
      <c r="Z6" s="4">
        <v>7.7869950307000009</v>
      </c>
      <c r="AA6" s="4">
        <v>9.4968667000000003E-3</v>
      </c>
      <c r="AB6" s="4">
        <v>13.9877149653</v>
      </c>
      <c r="AC6" s="4">
        <v>1.180658456</v>
      </c>
      <c r="AD6" s="4">
        <v>8.4152073399999999E-2</v>
      </c>
      <c r="AE6" s="4">
        <v>0.87184805949999999</v>
      </c>
      <c r="AF6" s="4">
        <v>2.5144938715</v>
      </c>
      <c r="AG6" s="4">
        <v>21.246984119100002</v>
      </c>
      <c r="AH6" s="4">
        <v>79.893223334499993</v>
      </c>
      <c r="AI6" s="4">
        <v>47.308230122099999</v>
      </c>
      <c r="AJ6" s="4">
        <v>45.955596440500003</v>
      </c>
      <c r="AK6" s="4">
        <v>222.81320312759999</v>
      </c>
    </row>
    <row r="7" spans="1:100" ht="14.25">
      <c r="A7" s="6" t="s">
        <v>40</v>
      </c>
      <c r="B7" s="4">
        <v>123.3097746377</v>
      </c>
      <c r="C7" s="4">
        <v>33.343576144800004</v>
      </c>
      <c r="D7" s="4">
        <v>24.5997286554</v>
      </c>
      <c r="E7" s="4">
        <v>10.262364398799999</v>
      </c>
      <c r="F7" s="4">
        <v>4.4555700085000005</v>
      </c>
      <c r="G7" s="4">
        <v>10.420102498999999</v>
      </c>
      <c r="H7" s="4">
        <v>2.5346213927000001</v>
      </c>
      <c r="I7" s="4">
        <v>3.6791869098000003</v>
      </c>
      <c r="J7" s="4">
        <v>193.97911425869998</v>
      </c>
      <c r="K7" s="4">
        <v>313.81937992669998</v>
      </c>
      <c r="L7" s="4">
        <v>205.8800540945</v>
      </c>
      <c r="M7" s="4">
        <v>36.318775899899997</v>
      </c>
      <c r="N7" s="4">
        <v>48.970206403999995</v>
      </c>
      <c r="O7" s="4">
        <v>19.372116546400001</v>
      </c>
      <c r="P7" s="4">
        <v>85.01077422569999</v>
      </c>
      <c r="Q7" s="4">
        <v>43.2565475026</v>
      </c>
      <c r="R7" s="4">
        <v>24.455490175500003</v>
      </c>
      <c r="S7" s="4">
        <v>21.967566982099999</v>
      </c>
      <c r="T7" s="4">
        <v>265.31487011619998</v>
      </c>
      <c r="U7" s="4">
        <v>13.075007671600002</v>
      </c>
      <c r="V7" s="4">
        <v>1.1200661251000001</v>
      </c>
      <c r="W7" s="4">
        <v>44.743591626800004</v>
      </c>
      <c r="X7" s="4">
        <v>50.431704321400005</v>
      </c>
      <c r="Y7" s="4">
        <v>5.3776298727</v>
      </c>
      <c r="Z7" s="4">
        <v>7.1775413559999999</v>
      </c>
      <c r="AA7" s="4">
        <v>1.6668170999999999E-3</v>
      </c>
      <c r="AB7" s="4">
        <v>12.394594769999999</v>
      </c>
      <c r="AC7" s="4">
        <v>0.92253325069999992</v>
      </c>
      <c r="AD7" s="4">
        <v>6.6424836100000009E-2</v>
      </c>
      <c r="AE7" s="4">
        <v>0.82275006349999991</v>
      </c>
      <c r="AF7" s="4">
        <v>2.4145884532999999</v>
      </c>
      <c r="AG7" s="4">
        <v>18.4400828526</v>
      </c>
      <c r="AH7" s="4">
        <v>76.625647455299998</v>
      </c>
      <c r="AI7" s="4">
        <v>44.904995495200005</v>
      </c>
      <c r="AJ7" s="4">
        <v>42.605214816100002</v>
      </c>
      <c r="AK7" s="4">
        <v>200.598229342</v>
      </c>
    </row>
    <row r="8" spans="1:100" ht="14.25">
      <c r="A8" s="6" t="s">
        <v>41</v>
      </c>
      <c r="B8" s="4">
        <v>28.779485808</v>
      </c>
      <c r="C8" s="4">
        <v>4.1538495015999999</v>
      </c>
      <c r="D8" s="4">
        <v>0.57651083729999997</v>
      </c>
      <c r="E8" s="4">
        <v>0.8172789144</v>
      </c>
      <c r="F8" s="4">
        <v>9.8877710299999991E-2</v>
      </c>
      <c r="G8" s="4">
        <v>0.68018791130000023</v>
      </c>
      <c r="H8" s="4">
        <v>0.13144221650000001</v>
      </c>
      <c r="I8" s="4">
        <v>8.8396196699999999E-2</v>
      </c>
      <c r="J8" s="4">
        <v>51.886719842799998</v>
      </c>
      <c r="K8" s="4">
        <v>10.0437969382</v>
      </c>
      <c r="L8" s="4">
        <v>5.0974922883999998</v>
      </c>
      <c r="M8" s="4">
        <v>0.53916938780000001</v>
      </c>
      <c r="N8" s="4">
        <v>1.1618433681999996</v>
      </c>
      <c r="O8" s="4">
        <v>0.2585798903</v>
      </c>
      <c r="P8" s="4">
        <v>2.4919782975000002</v>
      </c>
      <c r="Q8" s="4">
        <v>0.68736337079999998</v>
      </c>
      <c r="R8" s="4">
        <v>1.2229850606999999</v>
      </c>
      <c r="S8" s="4">
        <v>0.36460440500000002</v>
      </c>
      <c r="T8" s="4">
        <v>13.108320420099998</v>
      </c>
      <c r="U8" s="4">
        <v>0.24008029890000002</v>
      </c>
      <c r="V8" s="4">
        <v>0.3951751939</v>
      </c>
      <c r="W8" s="4">
        <v>1.9499207787999999</v>
      </c>
      <c r="X8" s="4">
        <v>3.1491659913999999</v>
      </c>
      <c r="Y8" s="4">
        <v>0.2995227909</v>
      </c>
      <c r="Z8" s="4">
        <v>0.30408341059999999</v>
      </c>
      <c r="AA8" s="4">
        <v>6.6051032999999999E-3</v>
      </c>
      <c r="AB8" s="4">
        <v>1.2511804646</v>
      </c>
      <c r="AC8" s="4">
        <v>0.13743840970000001</v>
      </c>
      <c r="AD8" s="4">
        <v>7.8493126999999996E-3</v>
      </c>
      <c r="AE8" s="4">
        <v>3.01283639E-2</v>
      </c>
      <c r="AF8" s="4">
        <v>8.7067839000000008E-2</v>
      </c>
      <c r="AG8" s="4">
        <v>2.4769270498</v>
      </c>
      <c r="AH8" s="4">
        <v>2.8585300207</v>
      </c>
      <c r="AI8" s="4">
        <v>2.1742969446</v>
      </c>
      <c r="AJ8" s="4">
        <v>2.6286950144999999</v>
      </c>
      <c r="AK8" s="4">
        <v>19.436686272100001</v>
      </c>
    </row>
    <row r="9" spans="1:100" ht="14.25">
      <c r="A9" s="6" t="s">
        <v>42</v>
      </c>
      <c r="B9" s="4">
        <v>12.408544586800001</v>
      </c>
      <c r="C9" s="4">
        <v>0.3301221151</v>
      </c>
      <c r="D9" s="4">
        <v>0.33342388849999999</v>
      </c>
      <c r="E9" s="4">
        <v>0.10970049630000001</v>
      </c>
      <c r="F9" s="4">
        <v>3.9157875000000002E-2</v>
      </c>
      <c r="G9" s="4">
        <v>1.4675035733000001</v>
      </c>
      <c r="H9" s="4">
        <v>0.23627911370000002</v>
      </c>
      <c r="I9" s="4">
        <v>0.19300734729999999</v>
      </c>
      <c r="J9" s="4">
        <v>8.0905022634999995</v>
      </c>
      <c r="K9" s="4">
        <v>2.9673547470999999</v>
      </c>
      <c r="L9" s="4">
        <v>2.3144633729999997</v>
      </c>
      <c r="M9" s="4">
        <v>0.21738565310000002</v>
      </c>
      <c r="N9" s="4">
        <v>0.73486454629999998</v>
      </c>
      <c r="O9" s="4">
        <v>0.13459023650000002</v>
      </c>
      <c r="P9" s="4">
        <v>1.1877672012</v>
      </c>
      <c r="Q9" s="4">
        <v>0.5206036409</v>
      </c>
      <c r="R9" s="4">
        <v>0.46981465060000005</v>
      </c>
      <c r="S9" s="4">
        <v>0.67528149049999997</v>
      </c>
      <c r="T9" s="4">
        <v>3.9375726838</v>
      </c>
      <c r="U9" s="4">
        <v>0.1147784012</v>
      </c>
      <c r="V9" s="4">
        <v>0.69358510500000004</v>
      </c>
      <c r="W9" s="4">
        <v>0.34343592470000001</v>
      </c>
      <c r="X9" s="4">
        <v>0.49589657349999999</v>
      </c>
      <c r="Y9" s="4">
        <v>9.8571696799999997E-2</v>
      </c>
      <c r="Z9" s="4">
        <v>0.30537026410000001</v>
      </c>
      <c r="AA9" s="4">
        <v>1.2249463000000001E-3</v>
      </c>
      <c r="AB9" s="4">
        <v>0.3419397307</v>
      </c>
      <c r="AC9" s="4">
        <v>0.12068679559999998</v>
      </c>
      <c r="AD9" s="4">
        <v>9.8779245999999991E-3</v>
      </c>
      <c r="AE9" s="4">
        <v>1.8969632099999998E-2</v>
      </c>
      <c r="AF9" s="4">
        <v>1.2837579199999999E-2</v>
      </c>
      <c r="AG9" s="4">
        <v>0.32997421670000004</v>
      </c>
      <c r="AH9" s="4">
        <v>0.40904585850000003</v>
      </c>
      <c r="AI9" s="4">
        <v>0.22893768229999997</v>
      </c>
      <c r="AJ9" s="4">
        <v>0.7216866099</v>
      </c>
      <c r="AK9" s="4">
        <v>2.7782875135</v>
      </c>
    </row>
    <row r="10" spans="1:100" ht="14.25">
      <c r="A10" s="5" t="s">
        <v>43</v>
      </c>
      <c r="B10" s="4">
        <v>350.33991682739997</v>
      </c>
      <c r="C10" s="4">
        <v>10.2060355403</v>
      </c>
      <c r="D10" s="4">
        <v>2.7968416855</v>
      </c>
      <c r="E10" s="4">
        <v>1.6037994130000002</v>
      </c>
      <c r="F10" s="4">
        <v>1.6126172744999998</v>
      </c>
      <c r="G10" s="4">
        <v>5.4404512643999992</v>
      </c>
      <c r="H10" s="4">
        <v>0.62855267140000004</v>
      </c>
      <c r="I10" s="4">
        <v>1.3410100416999999</v>
      </c>
      <c r="J10" s="4">
        <v>648.70087463540006</v>
      </c>
      <c r="K10" s="4">
        <v>47.735077358000005</v>
      </c>
      <c r="L10" s="4">
        <v>41.410651257300003</v>
      </c>
      <c r="M10" s="4">
        <v>5.5447589107000006</v>
      </c>
      <c r="N10" s="4">
        <v>14.641677380799999</v>
      </c>
      <c r="O10" s="4">
        <v>3.5948483094000001</v>
      </c>
      <c r="P10" s="4">
        <v>24.649425841799999</v>
      </c>
      <c r="Q10" s="4">
        <v>1.7208537333</v>
      </c>
      <c r="R10" s="4">
        <v>5.7625584942999994</v>
      </c>
      <c r="S10" s="4">
        <v>2.2622617300000001</v>
      </c>
      <c r="T10" s="4">
        <v>50.811583329599991</v>
      </c>
      <c r="U10" s="4">
        <v>11.240257811600001</v>
      </c>
      <c r="V10" s="4">
        <v>0.68527335019999991</v>
      </c>
      <c r="W10" s="4">
        <v>11.1271770684</v>
      </c>
      <c r="X10" s="4">
        <v>12.0580195977</v>
      </c>
      <c r="Y10" s="4">
        <v>0.29075691460000003</v>
      </c>
      <c r="Z10" s="4">
        <v>6.1757472466999994</v>
      </c>
      <c r="AA10" s="4">
        <v>0</v>
      </c>
      <c r="AB10" s="4">
        <v>3.3464055908999999</v>
      </c>
      <c r="AC10" s="4">
        <v>1.0863807351999999</v>
      </c>
      <c r="AD10" s="4">
        <v>0.1568053713</v>
      </c>
      <c r="AE10" s="4">
        <v>0.2199234166</v>
      </c>
      <c r="AF10" s="4">
        <v>0.74799245810000003</v>
      </c>
      <c r="AG10" s="4">
        <v>0.88933966219999994</v>
      </c>
      <c r="AH10" s="4">
        <v>2.182202352</v>
      </c>
      <c r="AI10" s="4">
        <v>6.8292075782000001</v>
      </c>
      <c r="AJ10" s="4">
        <v>4.3627163580000001</v>
      </c>
      <c r="AK10" s="4">
        <v>79.194232607700002</v>
      </c>
    </row>
    <row r="11" spans="1:100" ht="14.25">
      <c r="A11" s="5" t="s">
        <v>44</v>
      </c>
      <c r="B11" s="4">
        <v>60.0972519488</v>
      </c>
      <c r="C11" s="4">
        <v>9.8847088889000005</v>
      </c>
      <c r="D11" s="4">
        <v>1.5456724880000001</v>
      </c>
      <c r="E11" s="4">
        <v>0.34569941299999996</v>
      </c>
      <c r="F11" s="4">
        <v>0.82829426950000007</v>
      </c>
      <c r="G11" s="4">
        <v>5.2979100318000008</v>
      </c>
      <c r="H11" s="4">
        <v>0.57372811550000002</v>
      </c>
      <c r="I11" s="4">
        <v>1.2919721974</v>
      </c>
      <c r="J11" s="4">
        <v>147.6688847195</v>
      </c>
      <c r="K11" s="4">
        <v>34.7906767626</v>
      </c>
      <c r="L11" s="4">
        <v>15.100133314400001</v>
      </c>
      <c r="M11" s="4">
        <v>1.3329076334999999</v>
      </c>
      <c r="N11" s="4">
        <v>2.3662838915999997</v>
      </c>
      <c r="O11" s="4">
        <v>2.7772909606999998</v>
      </c>
      <c r="P11" s="4">
        <v>18.916872079699999</v>
      </c>
      <c r="Q11" s="4">
        <v>1.4506677562000001</v>
      </c>
      <c r="R11" s="4">
        <v>2.3419009608999999</v>
      </c>
      <c r="S11" s="4">
        <v>1.2045221051999999</v>
      </c>
      <c r="T11" s="4">
        <v>38.440808551100005</v>
      </c>
      <c r="U11" s="4">
        <v>0.56396044209999996</v>
      </c>
      <c r="V11" s="4">
        <v>0.67316801500000001</v>
      </c>
      <c r="W11" s="4">
        <v>2.4922419755000003</v>
      </c>
      <c r="X11" s="4">
        <v>4.8074469106000004</v>
      </c>
      <c r="Y11" s="4">
        <v>0.20861027149999997</v>
      </c>
      <c r="Z11" s="4">
        <v>2.8720089664999997</v>
      </c>
      <c r="AA11" s="4">
        <v>0</v>
      </c>
      <c r="AB11" s="4">
        <v>1.4085261043999999</v>
      </c>
      <c r="AC11" s="4">
        <v>1.0268183079000002</v>
      </c>
      <c r="AD11" s="4">
        <v>7.158401E-3</v>
      </c>
      <c r="AE11" s="4">
        <v>0.12964821360000001</v>
      </c>
      <c r="AF11" s="4">
        <v>0.54177887999999996</v>
      </c>
      <c r="AG11" s="4">
        <v>0.71754330650000009</v>
      </c>
      <c r="AH11" s="4">
        <v>1.4178184801</v>
      </c>
      <c r="AI11" s="4">
        <v>5.8353824373999998</v>
      </c>
      <c r="AJ11" s="4">
        <v>3.2847842206999998</v>
      </c>
      <c r="AK11" s="4">
        <v>35.507539164499995</v>
      </c>
    </row>
    <row r="12" spans="1:100" ht="14.25">
      <c r="A12" s="5" t="s">
        <v>45</v>
      </c>
      <c r="B12" s="4">
        <v>282.51772227070001</v>
      </c>
      <c r="C12" s="4">
        <v>0.13638785619999999</v>
      </c>
      <c r="D12" s="4">
        <v>4.9000000000000002E-2</v>
      </c>
      <c r="E12" s="4">
        <v>0</v>
      </c>
      <c r="F12" s="4">
        <v>0.25443204399999997</v>
      </c>
      <c r="G12" s="4">
        <v>3.2008524999999999E-3</v>
      </c>
      <c r="H12" s="4">
        <v>0</v>
      </c>
      <c r="I12" s="4">
        <v>2.9658494300000001E-2</v>
      </c>
      <c r="J12" s="4">
        <v>496.29650967550003</v>
      </c>
      <c r="K12" s="4">
        <v>6.2888331084000004</v>
      </c>
      <c r="L12" s="4">
        <v>22.753871900900002</v>
      </c>
      <c r="M12" s="4">
        <v>2.9813819161000001</v>
      </c>
      <c r="N12" s="4">
        <v>11.5596981424</v>
      </c>
      <c r="O12" s="4">
        <v>0.40270556520000006</v>
      </c>
      <c r="P12" s="4">
        <v>0.57633459639999995</v>
      </c>
      <c r="Q12" s="4">
        <v>3.2473204999999999E-3</v>
      </c>
      <c r="R12" s="4">
        <v>0.61662689569999996</v>
      </c>
      <c r="S12" s="4">
        <v>0.15646814720000002</v>
      </c>
      <c r="T12" s="4">
        <v>2.1108782456000044</v>
      </c>
      <c r="U12" s="4">
        <v>10.3047706746</v>
      </c>
      <c r="V12" s="4">
        <v>1.191179E-2</v>
      </c>
      <c r="W12" s="4">
        <v>7.1258736000000003E-2</v>
      </c>
      <c r="X12" s="4">
        <v>1.3996237505000002</v>
      </c>
      <c r="Y12" s="4">
        <v>0</v>
      </c>
      <c r="Z12" s="4">
        <v>0.24484459629999999</v>
      </c>
      <c r="AA12" s="4">
        <v>0</v>
      </c>
      <c r="AB12" s="4">
        <v>0.94444015110000001</v>
      </c>
      <c r="AC12" s="4">
        <v>4.6264773E-3</v>
      </c>
      <c r="AD12" s="4">
        <v>0</v>
      </c>
      <c r="AE12" s="4">
        <v>0</v>
      </c>
      <c r="AF12" s="4">
        <v>0.15446329810000001</v>
      </c>
      <c r="AG12" s="4">
        <v>0.1688343222</v>
      </c>
      <c r="AH12" s="4">
        <v>0.2179811442</v>
      </c>
      <c r="AI12" s="4">
        <v>0.35387289799999999</v>
      </c>
      <c r="AJ12" s="4">
        <v>0.33964493520000005</v>
      </c>
      <c r="AK12" s="4">
        <v>37.300993262399999</v>
      </c>
    </row>
    <row r="13" spans="1:100" ht="14.25">
      <c r="A13" s="5" t="s">
        <v>46</v>
      </c>
      <c r="B13" s="4">
        <v>7.7234639277000001</v>
      </c>
      <c r="C13" s="4">
        <v>0.18493879520000001</v>
      </c>
      <c r="D13" s="4">
        <v>1.2018097375000001</v>
      </c>
      <c r="E13" s="4">
        <v>1.2581</v>
      </c>
      <c r="F13" s="4">
        <v>0.52985594430000005</v>
      </c>
      <c r="G13" s="4">
        <v>0.13934038009999999</v>
      </c>
      <c r="H13" s="4">
        <v>5.4808429999999998E-2</v>
      </c>
      <c r="I13" s="4">
        <v>1.937935E-2</v>
      </c>
      <c r="J13" s="4">
        <v>4.7354517619000003</v>
      </c>
      <c r="K13" s="4">
        <v>6.6554677470000003</v>
      </c>
      <c r="L13" s="4">
        <v>3.5566360420000005</v>
      </c>
      <c r="M13" s="4">
        <v>1.2304693610999999</v>
      </c>
      <c r="N13" s="4">
        <v>0.7084870458000001</v>
      </c>
      <c r="O13" s="4">
        <v>0.41485178350000002</v>
      </c>
      <c r="P13" s="4">
        <v>5.1562191656999996</v>
      </c>
      <c r="Q13" s="4">
        <v>0.26693865659999999</v>
      </c>
      <c r="R13" s="4">
        <v>2.8040306376999999</v>
      </c>
      <c r="S13" s="4">
        <v>0.89804623920000004</v>
      </c>
      <c r="T13" s="4">
        <v>10.223908676900001</v>
      </c>
      <c r="U13" s="4">
        <v>0.37143315900000001</v>
      </c>
      <c r="V13" s="4">
        <v>1.935452E-4</v>
      </c>
      <c r="W13" s="4">
        <v>8.5636763569000003</v>
      </c>
      <c r="X13" s="4">
        <v>5.8365778288000003</v>
      </c>
      <c r="Y13" s="4">
        <v>7.7178712900000002E-2</v>
      </c>
      <c r="Z13" s="4">
        <v>3.0571404598000003</v>
      </c>
      <c r="AA13" s="4">
        <v>0</v>
      </c>
      <c r="AB13" s="4">
        <v>0.99307745739999997</v>
      </c>
      <c r="AC13" s="4">
        <v>5.4935949999999997E-2</v>
      </c>
      <c r="AD13" s="4">
        <v>0.14570985</v>
      </c>
      <c r="AE13" s="4">
        <v>9.0275203000000012E-2</v>
      </c>
      <c r="AF13" s="4">
        <v>5.1750280000000003E-2</v>
      </c>
      <c r="AG13" s="4">
        <v>2.9620334999999999E-3</v>
      </c>
      <c r="AH13" s="4">
        <v>0.54640272769999998</v>
      </c>
      <c r="AI13" s="4">
        <v>0.63995224279999996</v>
      </c>
      <c r="AJ13" s="4">
        <v>0.73828720209999998</v>
      </c>
      <c r="AK13" s="4">
        <v>6.3856515419000006</v>
      </c>
    </row>
    <row r="14" spans="1:100" ht="14.25">
      <c r="A14" s="2" t="s">
        <v>47</v>
      </c>
      <c r="B14" s="12">
        <v>723.68109818800008</v>
      </c>
      <c r="C14" s="12">
        <v>67.221966666</v>
      </c>
      <c r="D14" s="12">
        <v>27.279316076100002</v>
      </c>
      <c r="E14" s="12">
        <v>12.106298837799999</v>
      </c>
      <c r="F14" s="12">
        <v>17.287208790099999</v>
      </c>
      <c r="G14" s="12">
        <v>25.096575873699997</v>
      </c>
      <c r="H14" s="12">
        <v>14.299115145899998</v>
      </c>
      <c r="I14" s="12">
        <v>7.2227137796000003</v>
      </c>
      <c r="J14" s="12">
        <v>1011.4667217425</v>
      </c>
      <c r="K14" s="12">
        <v>258.72620770229997</v>
      </c>
      <c r="L14" s="12">
        <v>133.40389315030004</v>
      </c>
      <c r="M14" s="12">
        <v>39.000121926999995</v>
      </c>
      <c r="N14" s="12">
        <v>44.500851274300004</v>
      </c>
      <c r="O14" s="12">
        <v>18.017066767599999</v>
      </c>
      <c r="P14" s="12">
        <v>102.79280215560001</v>
      </c>
      <c r="Q14" s="12">
        <v>26.170372613800001</v>
      </c>
      <c r="R14" s="12">
        <v>29.876886976399998</v>
      </c>
      <c r="S14" s="12">
        <v>26.622839873299998</v>
      </c>
      <c r="T14" s="12">
        <v>221.05393902260002</v>
      </c>
      <c r="U14" s="12">
        <v>35.264041399499995</v>
      </c>
      <c r="V14" s="12">
        <v>6.0540550765000001</v>
      </c>
      <c r="W14" s="12">
        <v>44.690320472799996</v>
      </c>
      <c r="X14" s="12">
        <v>37.928273600700003</v>
      </c>
      <c r="Y14" s="12">
        <v>4.0843075945000002</v>
      </c>
      <c r="Z14" s="12">
        <v>9.0246136486000008</v>
      </c>
      <c r="AA14" s="12">
        <v>9.916036939999999E-2</v>
      </c>
      <c r="AB14" s="12">
        <v>20.277743240699998</v>
      </c>
      <c r="AC14" s="12">
        <v>6.2931408762999999</v>
      </c>
      <c r="AD14" s="12">
        <v>0.29786135359999999</v>
      </c>
      <c r="AE14" s="12">
        <v>0.7897558373000001</v>
      </c>
      <c r="AF14" s="12">
        <v>5.4576211014</v>
      </c>
      <c r="AG14" s="12">
        <v>24.5314628633</v>
      </c>
      <c r="AH14" s="12">
        <v>48.336643546899992</v>
      </c>
      <c r="AI14" s="12">
        <v>66.010802817700011</v>
      </c>
      <c r="AJ14" s="12">
        <v>43.036601709499998</v>
      </c>
      <c r="AK14" s="12">
        <v>282.61592225359999</v>
      </c>
      <c r="AL14" s="14"/>
    </row>
    <row r="15" spans="1:100" ht="14.25">
      <c r="A15" s="5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100" ht="14.25">
      <c r="A16" s="5" t="s">
        <v>39</v>
      </c>
      <c r="B16" s="4">
        <v>419.93197994800005</v>
      </c>
      <c r="C16" s="4">
        <v>58.010334760500001</v>
      </c>
      <c r="D16" s="4">
        <v>21.845751573499999</v>
      </c>
      <c r="E16" s="4">
        <v>11.022805279000002</v>
      </c>
      <c r="F16" s="4">
        <v>9.3408052006000002</v>
      </c>
      <c r="G16" s="4">
        <v>21.022172474599994</v>
      </c>
      <c r="H16" s="4">
        <v>13.689482957799999</v>
      </c>
      <c r="I16" s="4">
        <v>6.0861297127</v>
      </c>
      <c r="J16" s="4">
        <v>440.9802727595</v>
      </c>
      <c r="K16" s="4">
        <v>229.9551479877</v>
      </c>
      <c r="L16" s="4">
        <v>109.56095602000001</v>
      </c>
      <c r="M16" s="4">
        <v>35.081935567600006</v>
      </c>
      <c r="N16" s="4">
        <v>33.052266702700003</v>
      </c>
      <c r="O16" s="4">
        <v>13.211387211500002</v>
      </c>
      <c r="P16" s="4">
        <v>79.78275636810001</v>
      </c>
      <c r="Q16" s="4">
        <v>22.891470470199998</v>
      </c>
      <c r="R16" s="4">
        <v>23.107250379699998</v>
      </c>
      <c r="S16" s="4">
        <v>20.956763130500001</v>
      </c>
      <c r="T16" s="4">
        <v>172.80369978560006</v>
      </c>
      <c r="U16" s="4">
        <v>18.571035607999999</v>
      </c>
      <c r="V16" s="4">
        <v>5.8940706947999999</v>
      </c>
      <c r="W16" s="4">
        <v>41.418531937899999</v>
      </c>
      <c r="X16" s="4">
        <v>30.378372204899996</v>
      </c>
      <c r="Y16" s="4">
        <v>1.8408311962000001</v>
      </c>
      <c r="Z16" s="4">
        <v>6.8667374058000004</v>
      </c>
      <c r="AA16" s="4">
        <v>9.8219156199999991E-2</v>
      </c>
      <c r="AB16" s="4">
        <v>18.080142524300001</v>
      </c>
      <c r="AC16" s="4">
        <v>6.2545706173999998</v>
      </c>
      <c r="AD16" s="4">
        <v>0.29295593450000001</v>
      </c>
      <c r="AE16" s="4">
        <v>0.69378234640000003</v>
      </c>
      <c r="AF16" s="4">
        <v>4.1654822979000006</v>
      </c>
      <c r="AG16" s="4">
        <v>23.612405361900002</v>
      </c>
      <c r="AH16" s="4">
        <v>46.336054961199999</v>
      </c>
      <c r="AI16" s="4">
        <v>57.2897668775</v>
      </c>
      <c r="AJ16" s="4">
        <v>36.999798069699999</v>
      </c>
      <c r="AK16" s="4">
        <v>197.58380504419998</v>
      </c>
    </row>
    <row r="17" spans="1:38" ht="14.25">
      <c r="A17" s="6" t="s">
        <v>40</v>
      </c>
      <c r="B17" s="4">
        <v>309.7409675765</v>
      </c>
      <c r="C17" s="4">
        <v>37.8659530766</v>
      </c>
      <c r="D17" s="4">
        <v>19.690214796900001</v>
      </c>
      <c r="E17" s="4">
        <v>9.8917207436000005</v>
      </c>
      <c r="F17" s="4">
        <v>8.5990073848000002</v>
      </c>
      <c r="G17" s="4">
        <v>17.077223257300002</v>
      </c>
      <c r="H17" s="4">
        <v>12.120983025099999</v>
      </c>
      <c r="I17" s="4">
        <v>4.6573867476999995</v>
      </c>
      <c r="J17" s="4">
        <v>326.4159167043</v>
      </c>
      <c r="K17" s="4">
        <v>197.40792190400001</v>
      </c>
      <c r="L17" s="4">
        <v>70.547824243700006</v>
      </c>
      <c r="M17" s="4">
        <v>32.436485594499999</v>
      </c>
      <c r="N17" s="4">
        <v>29.334974550099993</v>
      </c>
      <c r="O17" s="4">
        <v>11.8174778754</v>
      </c>
      <c r="P17" s="4">
        <v>72.236649691200014</v>
      </c>
      <c r="Q17" s="4">
        <v>19.186590463199998</v>
      </c>
      <c r="R17" s="4">
        <v>17.700301379799999</v>
      </c>
      <c r="S17" s="4">
        <v>18.756603892699999</v>
      </c>
      <c r="T17" s="4">
        <v>127.72409032789999</v>
      </c>
      <c r="U17" s="4">
        <v>17.553478029499999</v>
      </c>
      <c r="V17" s="4">
        <v>4.9621610417999999</v>
      </c>
      <c r="W17" s="4">
        <v>38.0164055093</v>
      </c>
      <c r="X17" s="4">
        <v>24.733210469599999</v>
      </c>
      <c r="Y17" s="4">
        <v>0.74732829749999996</v>
      </c>
      <c r="Z17" s="4">
        <v>5.6847442341000001</v>
      </c>
      <c r="AA17" s="4">
        <v>5.9720888300000004E-2</v>
      </c>
      <c r="AB17" s="4">
        <v>15.852587356900001</v>
      </c>
      <c r="AC17" s="4">
        <v>5.7851406965000001</v>
      </c>
      <c r="AD17" s="4">
        <v>0.1635358666</v>
      </c>
      <c r="AE17" s="4">
        <v>0.55113747999999996</v>
      </c>
      <c r="AF17" s="4">
        <v>3.5716414217999999</v>
      </c>
      <c r="AG17" s="4">
        <v>20.240149058299998</v>
      </c>
      <c r="AH17" s="4">
        <v>41.659087465600003</v>
      </c>
      <c r="AI17" s="4">
        <v>54.104953845200008</v>
      </c>
      <c r="AJ17" s="4">
        <v>33.708958554699997</v>
      </c>
      <c r="AK17" s="4">
        <v>158.85638047009999</v>
      </c>
    </row>
    <row r="18" spans="1:38" ht="14.25">
      <c r="A18" s="6" t="s">
        <v>41</v>
      </c>
      <c r="B18" s="4">
        <v>50.780880424799996</v>
      </c>
      <c r="C18" s="4">
        <v>5.5018692937999996</v>
      </c>
      <c r="D18" s="4">
        <v>1.9018005694</v>
      </c>
      <c r="E18" s="4">
        <v>0.94549107090000006</v>
      </c>
      <c r="F18" s="4">
        <v>0.70541351599999991</v>
      </c>
      <c r="G18" s="4">
        <v>3.2309600589999996</v>
      </c>
      <c r="H18" s="4">
        <v>1.2096898408000001</v>
      </c>
      <c r="I18" s="4">
        <v>1.1711177791</v>
      </c>
      <c r="J18" s="4">
        <v>67.296337425600001</v>
      </c>
      <c r="K18" s="4">
        <v>14.245448310699999</v>
      </c>
      <c r="L18" s="4">
        <v>15.9127895126</v>
      </c>
      <c r="M18" s="4">
        <v>1.9498810171000001</v>
      </c>
      <c r="N18" s="4">
        <v>2.0430617167</v>
      </c>
      <c r="O18" s="4">
        <v>1.0395466578000001</v>
      </c>
      <c r="P18" s="4">
        <v>4.4687732322999993</v>
      </c>
      <c r="Q18" s="4">
        <v>2.1908477840999998</v>
      </c>
      <c r="R18" s="4">
        <v>2.8673290447000004</v>
      </c>
      <c r="S18" s="4">
        <v>1.4045528297000001</v>
      </c>
      <c r="T18" s="4">
        <v>26.239146795099998</v>
      </c>
      <c r="U18" s="4">
        <v>0.65433016929999999</v>
      </c>
      <c r="V18" s="4">
        <v>0.7914611533</v>
      </c>
      <c r="W18" s="4">
        <v>2.2313981477000002</v>
      </c>
      <c r="X18" s="4">
        <v>4.0398415013999998</v>
      </c>
      <c r="Y18" s="4">
        <v>0.47909713810000004</v>
      </c>
      <c r="Z18" s="4">
        <v>0.73426493230000001</v>
      </c>
      <c r="AA18" s="4">
        <v>1.1152145E-2</v>
      </c>
      <c r="AB18" s="4">
        <v>1.8560589044</v>
      </c>
      <c r="AC18" s="4">
        <v>0.4319893139</v>
      </c>
      <c r="AD18" s="4">
        <v>4.9706863800000001E-2</v>
      </c>
      <c r="AE18" s="4">
        <v>0.13698631279999998</v>
      </c>
      <c r="AF18" s="4">
        <v>0.41492031149999997</v>
      </c>
      <c r="AG18" s="4">
        <v>1.7055338202000001</v>
      </c>
      <c r="AH18" s="4">
        <v>3.3431535077999999</v>
      </c>
      <c r="AI18" s="4">
        <v>2.5208927452999998</v>
      </c>
      <c r="AJ18" s="4">
        <v>2.5419070744000001</v>
      </c>
      <c r="AK18" s="4">
        <v>27.7591352247</v>
      </c>
    </row>
    <row r="19" spans="1:38" ht="14.25">
      <c r="A19" s="6" t="s">
        <v>42</v>
      </c>
      <c r="B19" s="4">
        <v>59.410131946699998</v>
      </c>
      <c r="C19" s="4">
        <v>14.6425123901</v>
      </c>
      <c r="D19" s="4">
        <v>0.25373620720000001</v>
      </c>
      <c r="E19" s="4">
        <v>0.1855934645</v>
      </c>
      <c r="F19" s="4">
        <v>3.6384299799999999E-2</v>
      </c>
      <c r="G19" s="4">
        <v>0.71398915830000032</v>
      </c>
      <c r="H19" s="4">
        <v>0.35881009189999996</v>
      </c>
      <c r="I19" s="4">
        <v>0.2576251859</v>
      </c>
      <c r="J19" s="4">
        <v>47.2680186296</v>
      </c>
      <c r="K19" s="4">
        <v>18.301777772999998</v>
      </c>
      <c r="L19" s="4">
        <v>23.100342263700004</v>
      </c>
      <c r="M19" s="4">
        <v>0.69556895600000013</v>
      </c>
      <c r="N19" s="4">
        <v>1.6742304359</v>
      </c>
      <c r="O19" s="4">
        <v>0.35436267829999996</v>
      </c>
      <c r="P19" s="4">
        <v>3.0773334445999998</v>
      </c>
      <c r="Q19" s="4">
        <v>1.5140322229000003</v>
      </c>
      <c r="R19" s="4">
        <v>2.5396199552000001</v>
      </c>
      <c r="S19" s="4">
        <v>0.79560640810000005</v>
      </c>
      <c r="T19" s="4">
        <v>18.840462662599997</v>
      </c>
      <c r="U19" s="4">
        <v>0.36322740920000002</v>
      </c>
      <c r="V19" s="4">
        <v>0.14044849970000001</v>
      </c>
      <c r="W19" s="4">
        <v>1.1707282809000001</v>
      </c>
      <c r="X19" s="4">
        <v>1.6053202338999999</v>
      </c>
      <c r="Y19" s="4">
        <v>0.61440576059999996</v>
      </c>
      <c r="Z19" s="4">
        <v>0.44772823939999995</v>
      </c>
      <c r="AA19" s="4">
        <v>2.7346122900000002E-2</v>
      </c>
      <c r="AB19" s="4">
        <v>0.37149626299999999</v>
      </c>
      <c r="AC19" s="4">
        <v>3.7440607000000001E-2</v>
      </c>
      <c r="AD19" s="4">
        <v>7.9713204100000004E-2</v>
      </c>
      <c r="AE19" s="4">
        <v>5.6585535999999995E-3</v>
      </c>
      <c r="AF19" s="4">
        <v>0.17892056459999997</v>
      </c>
      <c r="AG19" s="4">
        <v>1.6667224834000001</v>
      </c>
      <c r="AH19" s="4">
        <v>1.3338139877999999</v>
      </c>
      <c r="AI19" s="4">
        <v>0.66392028700000005</v>
      </c>
      <c r="AJ19" s="4">
        <v>0.74893244059999986</v>
      </c>
      <c r="AK19" s="4">
        <v>10.968289349400001</v>
      </c>
    </row>
    <row r="20" spans="1:38" ht="14.25">
      <c r="A20" s="5" t="s">
        <v>43</v>
      </c>
      <c r="B20" s="4">
        <v>303.25496223620002</v>
      </c>
      <c r="C20" s="4">
        <v>9.1343433769000004</v>
      </c>
      <c r="D20" s="4">
        <v>5.3513485447000004</v>
      </c>
      <c r="E20" s="4">
        <v>1.0282355920999999</v>
      </c>
      <c r="F20" s="4">
        <v>7.9146726035000006</v>
      </c>
      <c r="G20" s="4">
        <v>3.9827234656999999</v>
      </c>
      <c r="H20" s="4">
        <v>0.5765670115</v>
      </c>
      <c r="I20" s="4">
        <v>1.0799208405</v>
      </c>
      <c r="J20" s="4">
        <v>569.19786993449998</v>
      </c>
      <c r="K20" s="4">
        <v>28.4919168658</v>
      </c>
      <c r="L20" s="4">
        <v>23.6274883307</v>
      </c>
      <c r="M20" s="4">
        <v>3.8779569712000002</v>
      </c>
      <c r="N20" s="4">
        <v>11.370835115899999</v>
      </c>
      <c r="O20" s="4">
        <v>4.7694646186999998</v>
      </c>
      <c r="P20" s="4">
        <v>22.865635166500002</v>
      </c>
      <c r="Q20" s="4">
        <v>3.1774975418999998</v>
      </c>
      <c r="R20" s="4">
        <v>6.6730798452999993</v>
      </c>
      <c r="S20" s="4">
        <v>5.5916340289999997</v>
      </c>
      <c r="T20" s="4">
        <v>47.785444287799997</v>
      </c>
      <c r="U20" s="4">
        <v>16.653525950199999</v>
      </c>
      <c r="V20" s="4">
        <v>0.14126110150000001</v>
      </c>
      <c r="W20" s="4">
        <v>3.2211808235000001</v>
      </c>
      <c r="X20" s="4">
        <v>7.4037569436000004</v>
      </c>
      <c r="Y20" s="4">
        <v>2.2187673044</v>
      </c>
      <c r="Z20" s="4">
        <v>2.1089311985000001</v>
      </c>
      <c r="AA20" s="4">
        <v>8.8568000000000002E-4</v>
      </c>
      <c r="AB20" s="4">
        <v>2.1256235655000002</v>
      </c>
      <c r="AC20" s="4">
        <v>2.0409807499999998E-2</v>
      </c>
      <c r="AD20" s="4">
        <v>0</v>
      </c>
      <c r="AE20" s="4">
        <v>8.7161583900000006E-2</v>
      </c>
      <c r="AF20" s="4">
        <v>1.2727115028</v>
      </c>
      <c r="AG20" s="4">
        <v>0.87100975110000001</v>
      </c>
      <c r="AH20" s="4">
        <v>1.9619155634999998</v>
      </c>
      <c r="AI20" s="4">
        <v>8.6800533244000011</v>
      </c>
      <c r="AJ20" s="4">
        <v>5.9732709439999994</v>
      </c>
      <c r="AK20" s="4">
        <v>84.738585059399995</v>
      </c>
    </row>
    <row r="21" spans="1:38" ht="14.25">
      <c r="A21" s="5" t="s">
        <v>44</v>
      </c>
      <c r="B21" s="4">
        <v>58.906624638599993</v>
      </c>
      <c r="C21" s="4">
        <v>7.8490172305999995</v>
      </c>
      <c r="D21" s="4">
        <v>4.5027411222000007</v>
      </c>
      <c r="E21" s="4">
        <v>0.1685828855</v>
      </c>
      <c r="F21" s="4">
        <v>7.9078628686999997</v>
      </c>
      <c r="G21" s="4">
        <v>3.6171416459000003</v>
      </c>
      <c r="H21" s="4">
        <v>0.57021532759999993</v>
      </c>
      <c r="I21" s="4">
        <v>0.7677934502</v>
      </c>
      <c r="J21" s="4">
        <v>135.54191664379999</v>
      </c>
      <c r="K21" s="4">
        <v>17.906835507899999</v>
      </c>
      <c r="L21" s="4">
        <v>10.644730106600001</v>
      </c>
      <c r="M21" s="4">
        <v>2.5220709827000003</v>
      </c>
      <c r="N21" s="4">
        <v>5.9309006052999997</v>
      </c>
      <c r="O21" s="4">
        <v>3.3650087793000001</v>
      </c>
      <c r="P21" s="4">
        <v>16.41813075</v>
      </c>
      <c r="Q21" s="4">
        <v>2.9725792314999997</v>
      </c>
      <c r="R21" s="4">
        <v>1.7678957591</v>
      </c>
      <c r="S21" s="4">
        <v>3.7545310880999998</v>
      </c>
      <c r="T21" s="4">
        <v>27.336931651300002</v>
      </c>
      <c r="U21" s="4">
        <v>0.35387675979999994</v>
      </c>
      <c r="V21" s="4">
        <v>0.14122581050000002</v>
      </c>
      <c r="W21" s="4">
        <v>1.3580484357</v>
      </c>
      <c r="X21" s="4">
        <v>3.4246831401</v>
      </c>
      <c r="Y21" s="4">
        <v>0.37704144969999998</v>
      </c>
      <c r="Z21" s="4">
        <v>0.31682803549999999</v>
      </c>
      <c r="AA21" s="4">
        <v>8.8568000000000002E-4</v>
      </c>
      <c r="AB21" s="4">
        <v>0.66833684560000006</v>
      </c>
      <c r="AC21" s="4">
        <v>1.2138611699999999E-2</v>
      </c>
      <c r="AD21" s="4">
        <v>0</v>
      </c>
      <c r="AE21" s="4">
        <v>8.7160153699999993E-2</v>
      </c>
      <c r="AF21" s="4">
        <v>8.8288221999999986E-2</v>
      </c>
      <c r="AG21" s="4">
        <v>0.42782705090000006</v>
      </c>
      <c r="AH21" s="4">
        <v>1.5362040724999999</v>
      </c>
      <c r="AI21" s="4">
        <v>5.6878061047999999</v>
      </c>
      <c r="AJ21" s="4">
        <v>4.6691054780999997</v>
      </c>
      <c r="AK21" s="4">
        <v>18.914908287599999</v>
      </c>
    </row>
    <row r="22" spans="1:38" ht="14.25">
      <c r="A22" s="5" t="s">
        <v>45</v>
      </c>
      <c r="B22" s="4">
        <v>238.32161891349998</v>
      </c>
      <c r="C22" s="4">
        <v>5.2871195199999999E-2</v>
      </c>
      <c r="D22" s="4">
        <v>5.1999999999999998E-2</v>
      </c>
      <c r="E22" s="4">
        <v>0.14335270659999999</v>
      </c>
      <c r="F22" s="4">
        <v>0</v>
      </c>
      <c r="G22" s="4">
        <v>2.3450061999999734E-3</v>
      </c>
      <c r="H22" s="4">
        <v>0</v>
      </c>
      <c r="I22" s="4">
        <v>2.57806002E-2</v>
      </c>
      <c r="J22" s="4">
        <v>429.48740886220003</v>
      </c>
      <c r="K22" s="4">
        <v>1.5778702881</v>
      </c>
      <c r="L22" s="4">
        <v>7.7604754219000007</v>
      </c>
      <c r="M22" s="4">
        <v>1.8474810899999999E-2</v>
      </c>
      <c r="N22" s="4">
        <v>4.6702421057000008</v>
      </c>
      <c r="O22" s="4">
        <v>0.41746365590000001</v>
      </c>
      <c r="P22" s="4">
        <v>9.9309633399999958E-2</v>
      </c>
      <c r="Q22" s="4">
        <v>1.35288966E-2</v>
      </c>
      <c r="R22" s="4">
        <v>1.5534268490000001</v>
      </c>
      <c r="S22" s="4">
        <v>0.61086884240000006</v>
      </c>
      <c r="T22" s="4">
        <v>9.7438770634000011</v>
      </c>
      <c r="U22" s="4">
        <v>15.254863674500001</v>
      </c>
      <c r="V22" s="4">
        <v>3.5290999999999998E-5</v>
      </c>
      <c r="W22" s="4">
        <v>1.8432139300000001E-2</v>
      </c>
      <c r="X22" s="4">
        <v>8.8346572000000002E-3</v>
      </c>
      <c r="Y22" s="4">
        <v>0</v>
      </c>
      <c r="Z22" s="4">
        <v>0.21440515510000002</v>
      </c>
      <c r="AA22" s="4">
        <v>0</v>
      </c>
      <c r="AB22" s="4">
        <v>1.3162334394999999</v>
      </c>
      <c r="AC22" s="4">
        <v>5.2557830000000006E-4</v>
      </c>
      <c r="AD22" s="4">
        <v>0</v>
      </c>
      <c r="AE22" s="4">
        <v>0</v>
      </c>
      <c r="AF22" s="4">
        <v>0</v>
      </c>
      <c r="AG22" s="4">
        <v>0.2737451246</v>
      </c>
      <c r="AH22" s="4">
        <v>0.23229904809999999</v>
      </c>
      <c r="AI22" s="4">
        <v>2.9208739538000001</v>
      </c>
      <c r="AJ22" s="4">
        <v>0.24942600819999999</v>
      </c>
      <c r="AK22" s="4">
        <v>63.789635584599999</v>
      </c>
    </row>
    <row r="23" spans="1:38" ht="14.25">
      <c r="A23" s="5" t="s">
        <v>46</v>
      </c>
      <c r="B23" s="4">
        <v>5.8672603649999999</v>
      </c>
      <c r="C23" s="4">
        <v>1.2324549511</v>
      </c>
      <c r="D23" s="4">
        <v>0.79660742250000005</v>
      </c>
      <c r="E23" s="4">
        <v>0.71630000000000005</v>
      </c>
      <c r="F23" s="4">
        <v>6.8097347999999999E-3</v>
      </c>
      <c r="G23" s="4">
        <v>0.36323681359999999</v>
      </c>
      <c r="H23" s="4">
        <v>6.3516839000000002E-3</v>
      </c>
      <c r="I23" s="4">
        <v>0.28634679010000003</v>
      </c>
      <c r="J23" s="4">
        <v>4.1306497811999998</v>
      </c>
      <c r="K23" s="4">
        <v>8.9957000935</v>
      </c>
      <c r="L23" s="4">
        <v>5.2222828021999996</v>
      </c>
      <c r="M23" s="4">
        <v>1.3374111775999999</v>
      </c>
      <c r="N23" s="4">
        <v>0.7696924048999999</v>
      </c>
      <c r="O23" s="4">
        <v>0.98699218349999995</v>
      </c>
      <c r="P23" s="4">
        <v>6.346846793100001</v>
      </c>
      <c r="Q23" s="4">
        <v>0.19138941379999999</v>
      </c>
      <c r="R23" s="4">
        <v>3.3517505055000001</v>
      </c>
      <c r="S23" s="4">
        <v>1.2197979457999999</v>
      </c>
      <c r="T23" s="4">
        <v>10.7040422705</v>
      </c>
      <c r="U23" s="4">
        <v>1.0447855159000001</v>
      </c>
      <c r="V23" s="4">
        <v>0</v>
      </c>
      <c r="W23" s="4">
        <v>1.8402002485</v>
      </c>
      <c r="X23" s="4">
        <v>3.9694678530000003</v>
      </c>
      <c r="Y23" s="4">
        <v>1.8417258546999999</v>
      </c>
      <c r="Z23" s="4">
        <v>1.5776980078999998</v>
      </c>
      <c r="AA23" s="4">
        <v>0</v>
      </c>
      <c r="AB23" s="4">
        <v>0.14105328039999998</v>
      </c>
      <c r="AC23" s="4">
        <v>7.7456175000000004E-3</v>
      </c>
      <c r="AD23" s="4">
        <v>0</v>
      </c>
      <c r="AE23" s="4">
        <v>1.4302000000000001E-6</v>
      </c>
      <c r="AF23" s="4">
        <v>1.1844232807999999</v>
      </c>
      <c r="AG23" s="4">
        <v>0.16943757559999997</v>
      </c>
      <c r="AH23" s="4">
        <v>0.19341244289999998</v>
      </c>
      <c r="AI23" s="4">
        <v>7.1373265800000002E-2</v>
      </c>
      <c r="AJ23" s="4">
        <v>1.0547394577</v>
      </c>
      <c r="AK23" s="4">
        <v>1.9955493334000001</v>
      </c>
    </row>
    <row r="24" spans="1:38" ht="14.25">
      <c r="A24" s="2" t="s">
        <v>48</v>
      </c>
      <c r="B24" s="12">
        <v>-208.28982030810002</v>
      </c>
      <c r="C24" s="12">
        <v>-19.087160375</v>
      </c>
      <c r="D24" s="12">
        <v>1.2082255572</v>
      </c>
      <c r="E24" s="12">
        <v>0.71556073480000004</v>
      </c>
      <c r="F24" s="12">
        <v>-11.066364714100001</v>
      </c>
      <c r="G24" s="12">
        <v>-6.9047593909000007</v>
      </c>
      <c r="H24" s="12">
        <v>-10.6719343873</v>
      </c>
      <c r="I24" s="12">
        <v>-1.8501507866999998</v>
      </c>
      <c r="J24" s="12">
        <v>-106.70947121020001</v>
      </c>
      <c r="K24" s="12">
        <v>116.24665923479999</v>
      </c>
      <c r="L24" s="12">
        <v>123.14970386610001</v>
      </c>
      <c r="M24" s="12">
        <v>3.6664999330999999</v>
      </c>
      <c r="N24" s="12">
        <v>21.816110995900001</v>
      </c>
      <c r="O24" s="12">
        <v>5.3990771138999998</v>
      </c>
      <c r="P24" s="12">
        <v>10.869853053900002</v>
      </c>
      <c r="Q24" s="12">
        <v>20.2584613758</v>
      </c>
      <c r="R24" s="12">
        <v>2.1839577949</v>
      </c>
      <c r="S24" s="12">
        <v>-1.2263092294</v>
      </c>
      <c r="T24" s="12">
        <v>113.4740381507</v>
      </c>
      <c r="U24" s="12">
        <v>-10.518313879700001</v>
      </c>
      <c r="V24" s="12">
        <v>-3.1432164076999998</v>
      </c>
      <c r="W24" s="12">
        <v>13.530137488499999</v>
      </c>
      <c r="X24" s="12">
        <v>28.335599802399997</v>
      </c>
      <c r="Y24" s="12">
        <v>1.9950595497999999</v>
      </c>
      <c r="Z24" s="12">
        <v>4.9830631777000001</v>
      </c>
      <c r="AA24" s="12">
        <v>-8.7744746099999993E-2</v>
      </c>
      <c r="AB24" s="12">
        <v>-2.8708551287000001</v>
      </c>
      <c r="AC24" s="12">
        <v>-4.0064434168999998</v>
      </c>
      <c r="AD24" s="12">
        <v>-5.4387884000000004E-2</v>
      </c>
      <c r="AE24" s="12">
        <v>0.31143409259999999</v>
      </c>
      <c r="AF24" s="12">
        <v>-2.1740412045999999</v>
      </c>
      <c r="AG24" s="12">
        <v>-2.2855240212000001</v>
      </c>
      <c r="AH24" s="12">
        <v>33.809073759099995</v>
      </c>
      <c r="AI24" s="12">
        <v>-11.7669024093</v>
      </c>
      <c r="AJ24" s="12">
        <v>7.4449011379999996</v>
      </c>
      <c r="AK24" s="12">
        <v>20.745977080899998</v>
      </c>
      <c r="AL24" s="14"/>
    </row>
    <row r="25" spans="1:38" ht="14.25">
      <c r="A25" s="5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8" ht="14.25">
      <c r="A26" s="5" t="s">
        <v>39</v>
      </c>
      <c r="B26" s="4">
        <v>-255.43417491550005</v>
      </c>
      <c r="C26" s="4">
        <v>-20.182786999000001</v>
      </c>
      <c r="D26" s="4">
        <v>3.6639118076999999</v>
      </c>
      <c r="E26" s="4">
        <v>0.16653853049999867</v>
      </c>
      <c r="F26" s="4">
        <v>-4.7471996068000006</v>
      </c>
      <c r="G26" s="4">
        <v>-8.4543784909999946</v>
      </c>
      <c r="H26" s="4">
        <v>-10.787140234899999</v>
      </c>
      <c r="I26" s="4">
        <v>-2.1255392589</v>
      </c>
      <c r="J26" s="4">
        <v>-187.0239363945</v>
      </c>
      <c r="K26" s="4">
        <v>96.875383624300014</v>
      </c>
      <c r="L26" s="4">
        <v>103.73105373590001</v>
      </c>
      <c r="M26" s="4">
        <v>1.9933953731999949</v>
      </c>
      <c r="N26" s="4">
        <v>17.814647615799991</v>
      </c>
      <c r="O26" s="4">
        <v>6.5538994616999968</v>
      </c>
      <c r="P26" s="4">
        <v>8.9077633562999807</v>
      </c>
      <c r="Q26" s="4">
        <v>21.573044044100008</v>
      </c>
      <c r="R26" s="4">
        <v>3.0410395070999989</v>
      </c>
      <c r="S26" s="4">
        <v>2.0506897471000016</v>
      </c>
      <c r="T26" s="4">
        <v>109.55706343449995</v>
      </c>
      <c r="U26" s="4">
        <v>-5.1411692362999979</v>
      </c>
      <c r="V26" s="4">
        <v>-3.6852442707999997</v>
      </c>
      <c r="W26" s="4">
        <v>5.6184163924000003</v>
      </c>
      <c r="X26" s="4">
        <v>23.698394681400003</v>
      </c>
      <c r="Y26" s="4">
        <v>3.9348931642</v>
      </c>
      <c r="Z26" s="4">
        <v>0.92025762490000051</v>
      </c>
      <c r="AA26" s="4">
        <v>-8.8722289499999996E-2</v>
      </c>
      <c r="AB26" s="4">
        <v>-4.0924275590000008</v>
      </c>
      <c r="AC26" s="4">
        <v>-5.0739121614</v>
      </c>
      <c r="AD26" s="4">
        <v>-0.20880386110000002</v>
      </c>
      <c r="AE26" s="4">
        <v>0.17806571309999997</v>
      </c>
      <c r="AF26" s="4">
        <v>-1.6509884264000005</v>
      </c>
      <c r="AG26" s="4">
        <v>-2.3654212428000001</v>
      </c>
      <c r="AH26" s="4">
        <v>33.557168373299994</v>
      </c>
      <c r="AI26" s="4">
        <v>-9.9815367554000005</v>
      </c>
      <c r="AJ26" s="4">
        <v>8.9557983708000037</v>
      </c>
      <c r="AK26" s="4">
        <v>25.229398083400014</v>
      </c>
    </row>
    <row r="27" spans="1:38" ht="14.25">
      <c r="A27" s="6" t="s">
        <v>40</v>
      </c>
      <c r="B27" s="4">
        <v>-186.4311929388</v>
      </c>
      <c r="C27" s="4">
        <v>-4.5223769317999967</v>
      </c>
      <c r="D27" s="4">
        <v>4.9095138584999987</v>
      </c>
      <c r="E27" s="4">
        <v>0.37064365519999853</v>
      </c>
      <c r="F27" s="4">
        <v>-4.1434373762999996</v>
      </c>
      <c r="G27" s="4">
        <v>-6.6571207583000032</v>
      </c>
      <c r="H27" s="4">
        <v>-9.5863616323999992</v>
      </c>
      <c r="I27" s="4">
        <v>-0.9781998378999992</v>
      </c>
      <c r="J27" s="4">
        <v>-132.43680244560002</v>
      </c>
      <c r="K27" s="4">
        <v>116.41145802269997</v>
      </c>
      <c r="L27" s="4">
        <v>135.33222985079999</v>
      </c>
      <c r="M27" s="4">
        <v>3.882290305399998</v>
      </c>
      <c r="N27" s="4">
        <v>19.635231853900002</v>
      </c>
      <c r="O27" s="4">
        <v>7.5546386710000011</v>
      </c>
      <c r="P27" s="4">
        <v>12.774124534499975</v>
      </c>
      <c r="Q27" s="4">
        <v>24.069957039400002</v>
      </c>
      <c r="R27" s="4">
        <v>6.7551887957000041</v>
      </c>
      <c r="S27" s="4">
        <v>3.2109630893999999</v>
      </c>
      <c r="T27" s="4">
        <v>137.59077978829998</v>
      </c>
      <c r="U27" s="4">
        <v>-4.4784703578999974</v>
      </c>
      <c r="V27" s="4">
        <v>-3.8420949166999998</v>
      </c>
      <c r="W27" s="4">
        <v>6.7271861175000041</v>
      </c>
      <c r="X27" s="4">
        <v>25.698493851800006</v>
      </c>
      <c r="Y27" s="4">
        <v>4.6303015751999999</v>
      </c>
      <c r="Z27" s="4">
        <v>1.4927971218999998</v>
      </c>
      <c r="AA27" s="4">
        <v>-5.8054071200000001E-2</v>
      </c>
      <c r="AB27" s="4">
        <v>-3.4579925869000014</v>
      </c>
      <c r="AC27" s="4">
        <v>-4.8626074458000001</v>
      </c>
      <c r="AD27" s="4">
        <v>-9.7111030499999987E-2</v>
      </c>
      <c r="AE27" s="4">
        <v>0.27161258349999995</v>
      </c>
      <c r="AF27" s="4">
        <v>-1.1570529684999999</v>
      </c>
      <c r="AG27" s="4">
        <v>-1.8000662056999985</v>
      </c>
      <c r="AH27" s="4">
        <v>34.966559989699995</v>
      </c>
      <c r="AI27" s="4">
        <v>-9.1999583500000028</v>
      </c>
      <c r="AJ27" s="4">
        <v>8.8962562614000049</v>
      </c>
      <c r="AK27" s="4">
        <v>41.741848871900004</v>
      </c>
    </row>
    <row r="28" spans="1:38" ht="14.25">
      <c r="A28" s="6" t="s">
        <v>41</v>
      </c>
      <c r="B28" s="4">
        <v>-22.001394616799995</v>
      </c>
      <c r="C28" s="4">
        <v>-1.3480197921999997</v>
      </c>
      <c r="D28" s="4">
        <v>-1.3252897320999999</v>
      </c>
      <c r="E28" s="4">
        <v>-0.12821215650000006</v>
      </c>
      <c r="F28" s="4">
        <v>-0.60653580569999987</v>
      </c>
      <c r="G28" s="4">
        <v>-2.5507721476999992</v>
      </c>
      <c r="H28" s="4">
        <v>-1.0782476243000001</v>
      </c>
      <c r="I28" s="4">
        <v>-1.0827215824</v>
      </c>
      <c r="J28" s="4">
        <v>-15.409617582800003</v>
      </c>
      <c r="K28" s="4">
        <v>-4.2016513724999989</v>
      </c>
      <c r="L28" s="4">
        <v>-10.8152972242</v>
      </c>
      <c r="M28" s="4">
        <v>-1.4107116293000002</v>
      </c>
      <c r="N28" s="4">
        <v>-0.88121834850000047</v>
      </c>
      <c r="O28" s="4">
        <v>-0.78096676750000005</v>
      </c>
      <c r="P28" s="4">
        <v>-1.9767949347999991</v>
      </c>
      <c r="Q28" s="4">
        <v>-1.5034844132999998</v>
      </c>
      <c r="R28" s="4">
        <v>-1.6443439840000005</v>
      </c>
      <c r="S28" s="4">
        <v>-1.0399484246999999</v>
      </c>
      <c r="T28" s="4">
        <v>-13.130826375</v>
      </c>
      <c r="U28" s="4">
        <v>-0.41424987039999994</v>
      </c>
      <c r="V28" s="4">
        <v>-0.3962859594</v>
      </c>
      <c r="W28" s="4">
        <v>-0.2814773689000003</v>
      </c>
      <c r="X28" s="4">
        <v>-0.89067550999999989</v>
      </c>
      <c r="Y28" s="4">
        <v>-0.17957434720000004</v>
      </c>
      <c r="Z28" s="4">
        <v>-0.43018152170000001</v>
      </c>
      <c r="AA28" s="4">
        <v>-4.5470417000000006E-3</v>
      </c>
      <c r="AB28" s="4">
        <v>-0.6048784398</v>
      </c>
      <c r="AC28" s="4">
        <v>-0.29455090419999996</v>
      </c>
      <c r="AD28" s="4">
        <v>-4.1857551100000001E-2</v>
      </c>
      <c r="AE28" s="4">
        <v>-0.10685794889999999</v>
      </c>
      <c r="AF28" s="4">
        <v>-0.32785247249999994</v>
      </c>
      <c r="AG28" s="4">
        <v>0.7713932295999999</v>
      </c>
      <c r="AH28" s="4">
        <v>-0.48462348709999992</v>
      </c>
      <c r="AI28" s="4">
        <v>-0.34659580069999985</v>
      </c>
      <c r="AJ28" s="4">
        <v>8.6787940099999794E-2</v>
      </c>
      <c r="AK28" s="4">
        <v>-8.3224489525999985</v>
      </c>
    </row>
    <row r="29" spans="1:38" ht="14.25">
      <c r="A29" s="6" t="s">
        <v>42</v>
      </c>
      <c r="B29" s="4">
        <v>-47.0015873599</v>
      </c>
      <c r="C29" s="4">
        <v>-14.312390275</v>
      </c>
      <c r="D29" s="4">
        <v>7.968768129999998E-2</v>
      </c>
      <c r="E29" s="4">
        <v>-7.5892968199999994E-2</v>
      </c>
      <c r="F29" s="4">
        <v>2.773575200000003E-3</v>
      </c>
      <c r="G29" s="4">
        <v>0.75351441499999983</v>
      </c>
      <c r="H29" s="4">
        <v>-0.12253097819999995</v>
      </c>
      <c r="I29" s="4">
        <v>-6.4617838600000005E-2</v>
      </c>
      <c r="J29" s="4">
        <v>-39.177516366100001</v>
      </c>
      <c r="K29" s="4">
        <v>-15.334423025899998</v>
      </c>
      <c r="L29" s="4">
        <v>-20.785878890700005</v>
      </c>
      <c r="M29" s="4">
        <v>-0.47818330290000011</v>
      </c>
      <c r="N29" s="4">
        <v>-0.9393658896</v>
      </c>
      <c r="O29" s="4">
        <v>-0.21977244179999994</v>
      </c>
      <c r="P29" s="4">
        <v>-1.8895662433999998</v>
      </c>
      <c r="Q29" s="4">
        <v>-0.99342858200000028</v>
      </c>
      <c r="R29" s="4">
        <v>-2.0698053046</v>
      </c>
      <c r="S29" s="4">
        <v>-0.12032491760000008</v>
      </c>
      <c r="T29" s="4">
        <v>-14.902889978799998</v>
      </c>
      <c r="U29" s="4">
        <v>-0.24844900800000003</v>
      </c>
      <c r="V29" s="4">
        <v>0.55313660529999997</v>
      </c>
      <c r="W29" s="4">
        <v>-0.82729235620000008</v>
      </c>
      <c r="X29" s="4">
        <v>-1.1094236603999998</v>
      </c>
      <c r="Y29" s="4">
        <v>-0.51583406379999996</v>
      </c>
      <c r="Z29" s="4">
        <v>-0.14235797529999994</v>
      </c>
      <c r="AA29" s="4">
        <v>-2.61211766E-2</v>
      </c>
      <c r="AB29" s="4">
        <v>-2.9556532299999994E-2</v>
      </c>
      <c r="AC29" s="4">
        <v>8.3246188599999979E-2</v>
      </c>
      <c r="AD29" s="4">
        <v>-6.98352795E-2</v>
      </c>
      <c r="AE29" s="4">
        <v>1.3311078499999998E-2</v>
      </c>
      <c r="AF29" s="4">
        <v>-0.16608298539999997</v>
      </c>
      <c r="AG29" s="4">
        <v>-1.3367482666999999</v>
      </c>
      <c r="AH29" s="4">
        <v>-0.92476812929999985</v>
      </c>
      <c r="AI29" s="4">
        <v>-0.43498260470000005</v>
      </c>
      <c r="AJ29" s="4">
        <v>-2.7245830699999862E-2</v>
      </c>
      <c r="AK29" s="4">
        <v>-8.1900018359000004</v>
      </c>
    </row>
    <row r="30" spans="1:38" ht="14.25">
      <c r="A30" s="5" t="s">
        <v>43</v>
      </c>
      <c r="B30" s="4">
        <v>47.08495459119996</v>
      </c>
      <c r="C30" s="4">
        <v>1.0716921633999998</v>
      </c>
      <c r="D30" s="4">
        <v>-2.5545068592000004</v>
      </c>
      <c r="E30" s="4">
        <v>0.57556382090000024</v>
      </c>
      <c r="F30" s="4">
        <v>-6.3020553290000008</v>
      </c>
      <c r="G30" s="4">
        <v>1.4577277986999992</v>
      </c>
      <c r="H30" s="4">
        <v>5.1985659900000036E-2</v>
      </c>
      <c r="I30" s="4">
        <v>0.2610892011999999</v>
      </c>
      <c r="J30" s="4">
        <v>79.503004700900078</v>
      </c>
      <c r="K30" s="4">
        <v>19.243160492200005</v>
      </c>
      <c r="L30" s="4">
        <v>17.783162926600003</v>
      </c>
      <c r="M30" s="4">
        <v>1.6668019395000004</v>
      </c>
      <c r="N30" s="4">
        <v>3.2708422649000006</v>
      </c>
      <c r="O30" s="4">
        <v>-1.1746163092999997</v>
      </c>
      <c r="P30" s="4">
        <v>1.783790675299997</v>
      </c>
      <c r="Q30" s="4">
        <v>-1.4566438085999998</v>
      </c>
      <c r="R30" s="4">
        <v>-0.91052135099999987</v>
      </c>
      <c r="S30" s="4">
        <v>-3.3293722989999996</v>
      </c>
      <c r="T30" s="4">
        <v>3.0261390417999934</v>
      </c>
      <c r="U30" s="4">
        <v>-5.4132681385999977</v>
      </c>
      <c r="V30" s="4">
        <v>0.54401224869999987</v>
      </c>
      <c r="W30" s="4">
        <v>7.9059962448999999</v>
      </c>
      <c r="X30" s="4">
        <v>4.6542626540999992</v>
      </c>
      <c r="Y30" s="4">
        <v>-1.9280103898000001</v>
      </c>
      <c r="Z30" s="4">
        <v>4.0668160481999998</v>
      </c>
      <c r="AA30" s="4">
        <v>-8.8568000000000002E-4</v>
      </c>
      <c r="AB30" s="4">
        <v>1.2207820253999997</v>
      </c>
      <c r="AC30" s="4">
        <v>1.0659709276999998</v>
      </c>
      <c r="AD30" s="4">
        <v>0.1568053713</v>
      </c>
      <c r="AE30" s="4">
        <v>0.1327618327</v>
      </c>
      <c r="AF30" s="4">
        <v>-0.52471904469999997</v>
      </c>
      <c r="AG30" s="4">
        <v>1.8329911099999929E-2</v>
      </c>
      <c r="AH30" s="4">
        <v>0.22028678850000016</v>
      </c>
      <c r="AI30" s="4">
        <v>-1.850845746200001</v>
      </c>
      <c r="AJ30" s="4">
        <v>-1.6105545859999992</v>
      </c>
      <c r="AK30" s="4">
        <v>-5.5443524516999929</v>
      </c>
    </row>
    <row r="31" spans="1:38" ht="14.25">
      <c r="A31" s="5" t="s">
        <v>44</v>
      </c>
      <c r="B31" s="4">
        <v>1.1906273102000071</v>
      </c>
      <c r="C31" s="4">
        <v>2.0356916583000011</v>
      </c>
      <c r="D31" s="4">
        <v>-2.9570686342000005</v>
      </c>
      <c r="E31" s="4">
        <v>0.17711652749999995</v>
      </c>
      <c r="F31" s="4">
        <v>-7.0795685991999999</v>
      </c>
      <c r="G31" s="4">
        <v>1.6807683859000004</v>
      </c>
      <c r="H31" s="4">
        <v>3.5127879000000917E-3</v>
      </c>
      <c r="I31" s="4">
        <v>0.52417874720000002</v>
      </c>
      <c r="J31" s="4">
        <v>12.126968075700006</v>
      </c>
      <c r="K31" s="4">
        <v>16.883841254700002</v>
      </c>
      <c r="L31" s="4">
        <v>4.4554032077999999</v>
      </c>
      <c r="M31" s="4">
        <v>-1.1891633492000004</v>
      </c>
      <c r="N31" s="4">
        <v>-3.5646167137</v>
      </c>
      <c r="O31" s="4">
        <v>-0.58771781860000027</v>
      </c>
      <c r="P31" s="4">
        <v>2.4987413296999996</v>
      </c>
      <c r="Q31" s="4">
        <v>-1.5219114752999996</v>
      </c>
      <c r="R31" s="4">
        <v>0.57400520179999992</v>
      </c>
      <c r="S31" s="4">
        <v>-2.5500089828999997</v>
      </c>
      <c r="T31" s="4">
        <v>11.103876899800003</v>
      </c>
      <c r="U31" s="4">
        <v>0.21008368230000002</v>
      </c>
      <c r="V31" s="4">
        <v>0.53194220449999996</v>
      </c>
      <c r="W31" s="4">
        <v>1.1341935398000003</v>
      </c>
      <c r="X31" s="4">
        <v>1.3827637705000004</v>
      </c>
      <c r="Y31" s="4">
        <v>-0.1684311782</v>
      </c>
      <c r="Z31" s="4">
        <v>2.5551809309999998</v>
      </c>
      <c r="AA31" s="4">
        <v>-8.8568000000000002E-4</v>
      </c>
      <c r="AB31" s="4">
        <v>0.74018925879999986</v>
      </c>
      <c r="AC31" s="4">
        <v>1.0146796962000002</v>
      </c>
      <c r="AD31" s="4">
        <v>7.158401E-3</v>
      </c>
      <c r="AE31" s="4">
        <v>4.2488059900000014E-2</v>
      </c>
      <c r="AF31" s="4">
        <v>0.45349065799999999</v>
      </c>
      <c r="AG31" s="4">
        <v>0.28971625560000003</v>
      </c>
      <c r="AH31" s="4">
        <v>-0.11838559239999991</v>
      </c>
      <c r="AI31" s="4">
        <v>0.14757633259999992</v>
      </c>
      <c r="AJ31" s="4">
        <v>-1.3843212573999999</v>
      </c>
      <c r="AK31" s="4">
        <v>16.592630876899996</v>
      </c>
    </row>
    <row r="32" spans="1:38" ht="14.25">
      <c r="A32" s="5" t="s">
        <v>45</v>
      </c>
      <c r="B32" s="4">
        <v>44.19610335720003</v>
      </c>
      <c r="C32" s="4">
        <v>8.3516660999999992E-2</v>
      </c>
      <c r="D32" s="4">
        <v>-2.9999999999999957E-3</v>
      </c>
      <c r="E32" s="4">
        <v>-0.14335270659999999</v>
      </c>
      <c r="F32" s="4">
        <v>0.25443204399999997</v>
      </c>
      <c r="G32" s="4">
        <v>8.5584630000002651E-4</v>
      </c>
      <c r="H32" s="4">
        <v>0</v>
      </c>
      <c r="I32" s="4">
        <v>3.8778941000000011E-3</v>
      </c>
      <c r="J32" s="4">
        <v>66.809100813300006</v>
      </c>
      <c r="K32" s="4">
        <v>4.7109628203000007</v>
      </c>
      <c r="L32" s="4">
        <v>14.993396479000001</v>
      </c>
      <c r="M32" s="4">
        <v>2.9629071052000002</v>
      </c>
      <c r="N32" s="4">
        <v>6.8894560366999995</v>
      </c>
      <c r="O32" s="4">
        <v>-1.4758090699999948E-2</v>
      </c>
      <c r="P32" s="4">
        <v>0.47702496299999997</v>
      </c>
      <c r="Q32" s="4">
        <v>-1.02815761E-2</v>
      </c>
      <c r="R32" s="4">
        <v>-0.9367999533000001</v>
      </c>
      <c r="S32" s="4">
        <v>-0.45440069520000004</v>
      </c>
      <c r="T32" s="4">
        <v>-7.6329988177999972</v>
      </c>
      <c r="U32" s="4">
        <v>-4.9500929999000007</v>
      </c>
      <c r="V32" s="4">
        <v>1.1876499E-2</v>
      </c>
      <c r="W32" s="4">
        <v>5.2826596700000006E-2</v>
      </c>
      <c r="X32" s="4">
        <v>1.3907890933000002</v>
      </c>
      <c r="Y32" s="4">
        <v>0</v>
      </c>
      <c r="Z32" s="4">
        <v>3.0439441199999973E-2</v>
      </c>
      <c r="AA32" s="4">
        <v>0</v>
      </c>
      <c r="AB32" s="4">
        <v>-0.37179328839999992</v>
      </c>
      <c r="AC32" s="4">
        <v>4.1008989999999999E-3</v>
      </c>
      <c r="AD32" s="4">
        <v>0</v>
      </c>
      <c r="AE32" s="4">
        <v>0</v>
      </c>
      <c r="AF32" s="4">
        <v>0.15446329810000001</v>
      </c>
      <c r="AG32" s="4">
        <v>-0.1049108024</v>
      </c>
      <c r="AH32" s="4">
        <v>-1.4317903899999984E-2</v>
      </c>
      <c r="AI32" s="4">
        <v>-2.5670010558</v>
      </c>
      <c r="AJ32" s="4">
        <v>9.021892700000006E-2</v>
      </c>
      <c r="AK32" s="4">
        <v>-26.4886423222</v>
      </c>
    </row>
    <row r="33" spans="1:106" ht="14.25">
      <c r="A33" s="5" t="s">
        <v>46</v>
      </c>
      <c r="B33" s="4">
        <v>1.8562035627000002</v>
      </c>
      <c r="C33" s="4">
        <v>-1.0475161558999999</v>
      </c>
      <c r="D33" s="4">
        <v>0.40520231500000004</v>
      </c>
      <c r="E33" s="4">
        <v>0.54179999999999995</v>
      </c>
      <c r="F33" s="4">
        <v>0.52304620950000003</v>
      </c>
      <c r="G33" s="4">
        <v>-0.22389643349999999</v>
      </c>
      <c r="H33" s="4">
        <v>4.8456746099999996E-2</v>
      </c>
      <c r="I33" s="4">
        <v>-0.26696744010000001</v>
      </c>
      <c r="J33" s="4">
        <v>0.60480198070000046</v>
      </c>
      <c r="K33" s="4">
        <v>-2.3402323464999997</v>
      </c>
      <c r="L33" s="4">
        <v>-1.6656467601999991</v>
      </c>
      <c r="M33" s="4">
        <v>-0.10694181650000001</v>
      </c>
      <c r="N33" s="4">
        <v>-6.1205359099999801E-2</v>
      </c>
      <c r="O33" s="4">
        <v>-0.57214039999999988</v>
      </c>
      <c r="P33" s="4">
        <v>-1.1906276274000014</v>
      </c>
      <c r="Q33" s="4">
        <v>7.5549242799999999E-2</v>
      </c>
      <c r="R33" s="4">
        <v>-0.54771986780000015</v>
      </c>
      <c r="S33" s="4">
        <v>-0.32175170659999985</v>
      </c>
      <c r="T33" s="4">
        <v>-0.48013359359999974</v>
      </c>
      <c r="U33" s="4">
        <v>-0.67335235690000017</v>
      </c>
      <c r="V33" s="4">
        <v>1.935452E-4</v>
      </c>
      <c r="W33" s="4">
        <v>6.7234761083999999</v>
      </c>
      <c r="X33" s="4">
        <v>1.8671099758</v>
      </c>
      <c r="Y33" s="4">
        <v>-1.7645471418000001</v>
      </c>
      <c r="Z33" s="4">
        <v>1.4794424519000005</v>
      </c>
      <c r="AA33" s="4">
        <v>0</v>
      </c>
      <c r="AB33" s="4">
        <v>0.85202417699999999</v>
      </c>
      <c r="AC33" s="4">
        <v>4.7190332499999994E-2</v>
      </c>
      <c r="AD33" s="4">
        <v>0.14570985</v>
      </c>
      <c r="AE33" s="4">
        <v>9.0273772800000013E-2</v>
      </c>
      <c r="AF33" s="4">
        <v>-1.1326730007999999</v>
      </c>
      <c r="AG33" s="4">
        <v>-0.16647554209999998</v>
      </c>
      <c r="AH33" s="4">
        <v>0.3529902848</v>
      </c>
      <c r="AI33" s="4">
        <v>0.56857897699999993</v>
      </c>
      <c r="AJ33" s="4">
        <v>-0.31645225560000001</v>
      </c>
      <c r="AK33" s="4">
        <v>4.3901022085000001</v>
      </c>
    </row>
    <row r="34" spans="1:106">
      <c r="A34" s="7" t="s">
        <v>52</v>
      </c>
    </row>
    <row r="35" spans="1:106" customFormat="1">
      <c r="A35" s="7" t="s">
        <v>56</v>
      </c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DB35" s="13"/>
    </row>
    <row r="36" spans="1:106">
      <c r="A36" s="7" t="s">
        <v>50</v>
      </c>
    </row>
    <row r="37" spans="1:106" customFormat="1" ht="13.5" customHeight="1">
      <c r="A37" s="7"/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DB37" s="13"/>
    </row>
  </sheetData>
  <mergeCells count="2">
    <mergeCell ref="A1:AK1"/>
    <mergeCell ref="A2:E2"/>
  </mergeCells>
  <phoneticPr fontId="1" type="noConversion"/>
  <pageMargins left="0.70866141732283472" right="0.38" top="0.74803149606299213" bottom="0.74803149606299213" header="0.31496062992125984" footer="0.31496062992125984"/>
  <pageSetup paperSize="9" scale="79" orientation="landscape" horizontalDpi="4294967294" verticalDpi="0" r:id="rId1"/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B37"/>
  <sheetViews>
    <sheetView workbookViewId="0">
      <selection activeCell="L22" sqref="L22"/>
    </sheetView>
  </sheetViews>
  <sheetFormatPr defaultRowHeight="13.5"/>
  <cols>
    <col min="1" max="1" width="22.5" style="1" customWidth="1"/>
    <col min="2" max="2" width="4.875" style="1" customWidth="1"/>
    <col min="3" max="3" width="4.625" style="1" customWidth="1"/>
    <col min="4" max="4" width="4.25" style="1" customWidth="1"/>
    <col min="5" max="5" width="3.75" style="1" customWidth="1"/>
    <col min="6" max="7" width="4.125" style="1" customWidth="1"/>
    <col min="8" max="8" width="4.25" style="1" customWidth="1"/>
    <col min="9" max="9" width="3.875" style="1" customWidth="1"/>
    <col min="10" max="10" width="5" style="1" customWidth="1"/>
    <col min="11" max="11" width="4.125" style="1" customWidth="1"/>
    <col min="12" max="12" width="4" style="1" customWidth="1"/>
    <col min="13" max="13" width="3.875" style="1" customWidth="1"/>
    <col min="14" max="14" width="4.25" style="1" customWidth="1"/>
    <col min="15" max="16" width="4" style="1" customWidth="1"/>
    <col min="17" max="18" width="3.875" style="1" customWidth="1"/>
    <col min="19" max="20" width="4" style="1" customWidth="1"/>
    <col min="21" max="21" width="3.75" style="1" customWidth="1"/>
    <col min="22" max="22" width="3.875" style="1" customWidth="1"/>
    <col min="23" max="23" width="4.375" style="1" customWidth="1"/>
    <col min="24" max="26" width="4.125" style="1" customWidth="1"/>
    <col min="27" max="28" width="4.25" style="1" customWidth="1"/>
    <col min="29" max="29" width="3.875" style="1" customWidth="1"/>
    <col min="30" max="30" width="4.125" style="1" customWidth="1"/>
    <col min="31" max="31" width="4" style="1" customWidth="1"/>
    <col min="32" max="32" width="4.125" style="1" customWidth="1"/>
    <col min="33" max="33" width="4.875" style="1" customWidth="1"/>
    <col min="34" max="34" width="4.625" style="1" customWidth="1"/>
    <col min="35" max="35" width="4.25" style="1" customWidth="1"/>
    <col min="36" max="36" width="4.375" style="1" customWidth="1"/>
    <col min="37" max="37" width="7" style="1" customWidth="1"/>
    <col min="38" max="16384" width="9" style="1"/>
  </cols>
  <sheetData>
    <row r="1" spans="1:100" ht="15.75">
      <c r="A1" s="25" t="s">
        <v>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100" customFormat="1">
      <c r="A2" s="26" t="s">
        <v>49</v>
      </c>
      <c r="B2" s="26"/>
      <c r="C2" s="26"/>
      <c r="D2" s="26"/>
      <c r="E2" s="26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O2" s="9"/>
      <c r="CV2" s="9"/>
    </row>
    <row r="3" spans="1:100" ht="14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</row>
    <row r="4" spans="1:100" ht="14.25">
      <c r="A4" s="2" t="s">
        <v>37</v>
      </c>
      <c r="B4" s="12">
        <v>685.9981325668</v>
      </c>
      <c r="C4" s="12">
        <v>51.965228019999998</v>
      </c>
      <c r="D4" s="12">
        <v>36.774947932800004</v>
      </c>
      <c r="E4" s="12">
        <v>13.916516291600001</v>
      </c>
      <c r="F4" s="12">
        <v>9.5913974105999991</v>
      </c>
      <c r="G4" s="12">
        <v>14.388091984300003</v>
      </c>
      <c r="H4" s="12">
        <v>3.7481975664999996</v>
      </c>
      <c r="I4" s="12">
        <v>4.8458020550000001</v>
      </c>
      <c r="J4" s="12">
        <v>1028.5092173155001</v>
      </c>
      <c r="K4" s="12">
        <v>417.38315276769998</v>
      </c>
      <c r="L4" s="12">
        <v>318.50505219259998</v>
      </c>
      <c r="M4" s="12">
        <v>55.188763840600004</v>
      </c>
      <c r="N4" s="12">
        <v>65.685511328299995</v>
      </c>
      <c r="O4" s="12">
        <v>28.126993758800001</v>
      </c>
      <c r="P4" s="12">
        <v>143.13379589739998</v>
      </c>
      <c r="Q4" s="12">
        <v>46.627431724300003</v>
      </c>
      <c r="R4" s="12">
        <v>41.111544220700004</v>
      </c>
      <c r="S4" s="12">
        <v>26.039605833400003</v>
      </c>
      <c r="T4" s="12">
        <v>423.51507078500009</v>
      </c>
      <c r="U4" s="12">
        <v>25.261538139899997</v>
      </c>
      <c r="V4" s="12">
        <v>6.8006121677999998</v>
      </c>
      <c r="W4" s="12">
        <v>63.087719181800004</v>
      </c>
      <c r="X4" s="12">
        <v>77.627878387099997</v>
      </c>
      <c r="Y4" s="12">
        <v>9.2603094969999997</v>
      </c>
      <c r="Z4" s="12">
        <v>12.1926090777</v>
      </c>
      <c r="AA4" s="12">
        <v>2.5892079900000003E-2</v>
      </c>
      <c r="AB4" s="12">
        <v>23.279205828000002</v>
      </c>
      <c r="AC4" s="12">
        <v>1.7898122171999999</v>
      </c>
      <c r="AD4" s="12">
        <v>0.18473991319999999</v>
      </c>
      <c r="AE4" s="12">
        <v>1.3904524068000002</v>
      </c>
      <c r="AF4" s="12">
        <v>6.4631676494000008</v>
      </c>
      <c r="AG4" s="12">
        <v>25.9120817891</v>
      </c>
      <c r="AH4" s="12">
        <v>94.07331420700001</v>
      </c>
      <c r="AI4" s="12">
        <v>57.182198256299998</v>
      </c>
      <c r="AJ4" s="12">
        <v>67.088600995200011</v>
      </c>
      <c r="AK4" s="12">
        <v>370.7412678563</v>
      </c>
      <c r="AL4" s="14"/>
    </row>
    <row r="5" spans="1:100" ht="14.25">
      <c r="A5" s="5" t="s">
        <v>38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100" ht="14.25">
      <c r="A6" s="5" t="s">
        <v>39</v>
      </c>
      <c r="B6" s="4">
        <v>187.17485938389999</v>
      </c>
      <c r="C6" s="4">
        <v>41.0710126727</v>
      </c>
      <c r="D6" s="4">
        <v>31.0753741742</v>
      </c>
      <c r="E6" s="4">
        <v>12.2491397624</v>
      </c>
      <c r="F6" s="4">
        <v>4.8638538429000002</v>
      </c>
      <c r="G6" s="4">
        <v>11.332931401499996</v>
      </c>
      <c r="H6" s="4">
        <v>3.1524651420999996</v>
      </c>
      <c r="I6" s="4">
        <v>3.4973510595999997</v>
      </c>
      <c r="J6" s="4">
        <v>311.07200019539999</v>
      </c>
      <c r="K6" s="4">
        <v>370.02068761160001</v>
      </c>
      <c r="L6" s="4">
        <v>249.4506615279</v>
      </c>
      <c r="M6" s="4">
        <v>38.672404966000002</v>
      </c>
      <c r="N6" s="4">
        <v>55.796478417299994</v>
      </c>
      <c r="O6" s="4">
        <v>23.139892357800001</v>
      </c>
      <c r="P6" s="4">
        <v>104.27286151779998</v>
      </c>
      <c r="Q6" s="4">
        <v>36.492220962899999</v>
      </c>
      <c r="R6" s="4">
        <v>31.253446391799997</v>
      </c>
      <c r="S6" s="4">
        <v>23.720700150500001</v>
      </c>
      <c r="T6" s="4">
        <v>327.75368503480001</v>
      </c>
      <c r="U6" s="4">
        <v>19.618014086100001</v>
      </c>
      <c r="V6" s="4">
        <v>4.7353129057999999</v>
      </c>
      <c r="W6" s="4">
        <v>55.614365415200005</v>
      </c>
      <c r="X6" s="4">
        <v>64.259230605799999</v>
      </c>
      <c r="Y6" s="4">
        <v>6.4507932791</v>
      </c>
      <c r="Z6" s="4">
        <v>10.777235320299999</v>
      </c>
      <c r="AA6" s="4">
        <v>2.4630493199999999E-2</v>
      </c>
      <c r="AB6" s="4">
        <v>17.307202549399999</v>
      </c>
      <c r="AC6" s="4">
        <v>1.386259184</v>
      </c>
      <c r="AD6" s="4">
        <v>0.18150037969999999</v>
      </c>
      <c r="AE6" s="4">
        <v>0.91716142459999994</v>
      </c>
      <c r="AF6" s="4">
        <v>5.1587509272999998</v>
      </c>
      <c r="AG6" s="4">
        <v>23.020813663400002</v>
      </c>
      <c r="AH6" s="4">
        <v>90.606523925000005</v>
      </c>
      <c r="AI6" s="4">
        <v>53.873050583500003</v>
      </c>
      <c r="AJ6" s="4">
        <v>55.879823976400004</v>
      </c>
      <c r="AK6" s="4">
        <v>271.21169119379999</v>
      </c>
    </row>
    <row r="7" spans="1:100" ht="14.25">
      <c r="A7" s="6" t="s">
        <v>40</v>
      </c>
      <c r="B7" s="4">
        <v>124.8567450462</v>
      </c>
      <c r="C7" s="4">
        <v>33.677292880100005</v>
      </c>
      <c r="D7" s="4">
        <v>29.843583543800001</v>
      </c>
      <c r="E7" s="4">
        <v>10.996793311700001</v>
      </c>
      <c r="F7" s="4">
        <v>4.6210638895999994</v>
      </c>
      <c r="G7" s="4">
        <v>10.104256364500001</v>
      </c>
      <c r="H7" s="4">
        <v>2.7984160213</v>
      </c>
      <c r="I7" s="4">
        <v>3.1685271769000001</v>
      </c>
      <c r="J7" s="4">
        <v>241.8940235444</v>
      </c>
      <c r="K7" s="4">
        <v>356.75363714010001</v>
      </c>
      <c r="L7" s="4">
        <v>239.07267809499999</v>
      </c>
      <c r="M7" s="4">
        <v>37.704547491</v>
      </c>
      <c r="N7" s="4">
        <v>54.442035873400009</v>
      </c>
      <c r="O7" s="4">
        <v>22.5753873761</v>
      </c>
      <c r="P7" s="4">
        <v>100.2707986636</v>
      </c>
      <c r="Q7" s="4">
        <v>35.0821522691</v>
      </c>
      <c r="R7" s="4">
        <v>29.183872555200001</v>
      </c>
      <c r="S7" s="4">
        <v>22.980992909000001</v>
      </c>
      <c r="T7" s="4">
        <v>306.9564364766</v>
      </c>
      <c r="U7" s="4">
        <v>19.233868334899999</v>
      </c>
      <c r="V7" s="4">
        <v>4.3012389151999999</v>
      </c>
      <c r="W7" s="4">
        <v>53.036422697799999</v>
      </c>
      <c r="X7" s="4">
        <v>54.211567966200001</v>
      </c>
      <c r="Y7" s="4">
        <v>6.2210803638999996</v>
      </c>
      <c r="Z7" s="4">
        <v>9.4198659002999996</v>
      </c>
      <c r="AA7" s="4">
        <v>2.0372308799999999E-2</v>
      </c>
      <c r="AB7" s="4">
        <v>15.032246127300001</v>
      </c>
      <c r="AC7" s="4">
        <v>1.1847268631000001</v>
      </c>
      <c r="AD7" s="4">
        <v>0.1297494522</v>
      </c>
      <c r="AE7" s="4">
        <v>0.88780073329999998</v>
      </c>
      <c r="AF7" s="4">
        <v>4.5610827570999994</v>
      </c>
      <c r="AG7" s="4">
        <v>19.884878646400001</v>
      </c>
      <c r="AH7" s="4">
        <v>86.64968919799999</v>
      </c>
      <c r="AI7" s="4">
        <v>50.620128139499997</v>
      </c>
      <c r="AJ7" s="4">
        <v>50.880243052499999</v>
      </c>
      <c r="AK7" s="4">
        <v>241.02911940189998</v>
      </c>
    </row>
    <row r="8" spans="1:100" ht="14.25">
      <c r="A8" s="6" t="s">
        <v>41</v>
      </c>
      <c r="B8" s="4">
        <v>34.962107060599998</v>
      </c>
      <c r="C8" s="4">
        <v>6.0591816024999998</v>
      </c>
      <c r="D8" s="4">
        <v>0.76256660400000009</v>
      </c>
      <c r="E8" s="4">
        <v>1.1264470683000001</v>
      </c>
      <c r="F8" s="4">
        <v>0.1779162765</v>
      </c>
      <c r="G8" s="4">
        <v>0.85607782520000009</v>
      </c>
      <c r="H8" s="4">
        <v>0.13415140650000001</v>
      </c>
      <c r="I8" s="4">
        <v>0.13909187910000001</v>
      </c>
      <c r="J8" s="4">
        <v>57.228771786599999</v>
      </c>
      <c r="K8" s="4">
        <v>10.694271950499999</v>
      </c>
      <c r="L8" s="4">
        <v>7.5691520732999988</v>
      </c>
      <c r="M8" s="4">
        <v>0.72245001430000011</v>
      </c>
      <c r="N8" s="4">
        <v>0.71107302669999961</v>
      </c>
      <c r="O8" s="4">
        <v>0.36535432799999995</v>
      </c>
      <c r="P8" s="4">
        <v>2.6268636633</v>
      </c>
      <c r="Q8" s="4">
        <v>0.89491088739999991</v>
      </c>
      <c r="R8" s="4">
        <v>1.5493212897999999</v>
      </c>
      <c r="S8" s="4">
        <v>0.47117314450000003</v>
      </c>
      <c r="T8" s="4">
        <v>16.411455500399999</v>
      </c>
      <c r="U8" s="4">
        <v>0.26338605920000002</v>
      </c>
      <c r="V8" s="4">
        <v>0.3909919322</v>
      </c>
      <c r="W8" s="4">
        <v>2.3841996614999998</v>
      </c>
      <c r="X8" s="4">
        <v>8.5850057206999999</v>
      </c>
      <c r="Y8" s="4">
        <v>0.16356042810000002</v>
      </c>
      <c r="Z8" s="4">
        <v>0.22943558359999999</v>
      </c>
      <c r="AA8" s="4">
        <v>2.5296022000000002E-3</v>
      </c>
      <c r="AB8" s="4">
        <v>1.1667687660999999</v>
      </c>
      <c r="AC8" s="4">
        <v>0.1226249848</v>
      </c>
      <c r="AD8" s="4">
        <v>4.1440895899999997E-2</v>
      </c>
      <c r="AE8" s="4">
        <v>1.6689387999999999E-2</v>
      </c>
      <c r="AF8" s="4">
        <v>0.34011386139999999</v>
      </c>
      <c r="AG8" s="4">
        <v>2.5872725177000002</v>
      </c>
      <c r="AH8" s="4">
        <v>3.2593955668999999</v>
      </c>
      <c r="AI8" s="4">
        <v>3.0222057342000004</v>
      </c>
      <c r="AJ8" s="4">
        <v>3.3682469817</v>
      </c>
      <c r="AK8" s="4">
        <v>23.044231681599999</v>
      </c>
    </row>
    <row r="9" spans="1:100" ht="14.25">
      <c r="A9" s="6" t="s">
        <v>42</v>
      </c>
      <c r="B9" s="4">
        <v>27.356007277100002</v>
      </c>
      <c r="C9" s="4">
        <v>1.3345381901</v>
      </c>
      <c r="D9" s="4">
        <v>0.46922402639999999</v>
      </c>
      <c r="E9" s="4">
        <v>0.12589938240000001</v>
      </c>
      <c r="F9" s="4">
        <v>6.4873676800000002E-2</v>
      </c>
      <c r="G9" s="4">
        <v>0.37259721179999999</v>
      </c>
      <c r="H9" s="4">
        <v>0.21989771429999999</v>
      </c>
      <c r="I9" s="4">
        <v>0.1897320036</v>
      </c>
      <c r="J9" s="4">
        <v>11.9492048644</v>
      </c>
      <c r="K9" s="4">
        <v>2.572778521</v>
      </c>
      <c r="L9" s="4">
        <v>2.8088313596000005</v>
      </c>
      <c r="M9" s="4">
        <v>0.2454074607</v>
      </c>
      <c r="N9" s="4">
        <v>0.64336951720000002</v>
      </c>
      <c r="O9" s="4">
        <v>0.19915065369999999</v>
      </c>
      <c r="P9" s="4">
        <v>1.3751991909000001</v>
      </c>
      <c r="Q9" s="4">
        <v>0.51515780639999997</v>
      </c>
      <c r="R9" s="4">
        <v>0.52025254679999999</v>
      </c>
      <c r="S9" s="4">
        <v>0.26853409699999997</v>
      </c>
      <c r="T9" s="4">
        <v>4.3857930577999999</v>
      </c>
      <c r="U9" s="4">
        <v>0.12075969199999999</v>
      </c>
      <c r="V9" s="4">
        <v>4.3082058399999998E-2</v>
      </c>
      <c r="W9" s="4">
        <v>0.19374305589999999</v>
      </c>
      <c r="X9" s="4">
        <v>1.4626569188999998</v>
      </c>
      <c r="Y9" s="4">
        <v>6.6152487100000004E-2</v>
      </c>
      <c r="Z9" s="4">
        <v>1.1279338364</v>
      </c>
      <c r="AA9" s="4">
        <v>1.7285822000000001E-3</v>
      </c>
      <c r="AB9" s="4">
        <v>1.1081876559999999</v>
      </c>
      <c r="AC9" s="4">
        <v>7.8907336100000003E-2</v>
      </c>
      <c r="AD9" s="4">
        <v>1.03100316E-2</v>
      </c>
      <c r="AE9" s="4">
        <v>1.2671303300000001E-2</v>
      </c>
      <c r="AF9" s="4">
        <v>0.25755430879999996</v>
      </c>
      <c r="AG9" s="4">
        <v>0.5486624993</v>
      </c>
      <c r="AH9" s="4">
        <v>0.69743916010000007</v>
      </c>
      <c r="AI9" s="4">
        <v>0.2307167098</v>
      </c>
      <c r="AJ9" s="4">
        <v>1.6313339421999999</v>
      </c>
      <c r="AK9" s="4">
        <v>7.1383401102999997</v>
      </c>
    </row>
    <row r="10" spans="1:100" ht="14.25">
      <c r="A10" s="5" t="s">
        <v>43</v>
      </c>
      <c r="B10" s="4">
        <v>498.23291536230005</v>
      </c>
      <c r="C10" s="4">
        <v>10.787334034200001</v>
      </c>
      <c r="D10" s="4">
        <v>5.5171837166</v>
      </c>
      <c r="E10" s="4">
        <v>1.6325741202000001</v>
      </c>
      <c r="F10" s="4">
        <v>4.7098950760000005</v>
      </c>
      <c r="G10" s="4">
        <v>2.8525539237000008</v>
      </c>
      <c r="H10" s="4">
        <v>0.49489826740000004</v>
      </c>
      <c r="I10" s="4">
        <v>1.2798743759</v>
      </c>
      <c r="J10" s="4">
        <v>712.18237294369999</v>
      </c>
      <c r="K10" s="4">
        <v>46.911654910000003</v>
      </c>
      <c r="L10" s="4">
        <v>67.401028229400012</v>
      </c>
      <c r="M10" s="4">
        <v>16.456647088699999</v>
      </c>
      <c r="N10" s="4">
        <v>9.1059343666999997</v>
      </c>
      <c r="O10" s="4">
        <v>4.9240034861000002</v>
      </c>
      <c r="P10" s="4">
        <v>38.495469001399997</v>
      </c>
      <c r="Q10" s="4">
        <v>9.8673845158999995</v>
      </c>
      <c r="R10" s="4">
        <v>9.6799665167999986</v>
      </c>
      <c r="S10" s="4">
        <v>2.1914632817999999</v>
      </c>
      <c r="T10" s="4">
        <v>94.285268183100015</v>
      </c>
      <c r="U10" s="4">
        <v>5.5646499353999994</v>
      </c>
      <c r="V10" s="4">
        <v>2.0475096818000003</v>
      </c>
      <c r="W10" s="4">
        <v>7.4111279358000006</v>
      </c>
      <c r="X10" s="4">
        <v>13.2200059807</v>
      </c>
      <c r="Y10" s="4">
        <v>2.7955770149000001</v>
      </c>
      <c r="Z10" s="4">
        <v>1.380438716</v>
      </c>
      <c r="AA10" s="4">
        <v>0</v>
      </c>
      <c r="AB10" s="4">
        <v>5.8957212188999994</v>
      </c>
      <c r="AC10" s="4">
        <v>0.36842241110000001</v>
      </c>
      <c r="AD10" s="4">
        <v>0</v>
      </c>
      <c r="AE10" s="4">
        <v>0.4651233951</v>
      </c>
      <c r="AF10" s="4">
        <v>1.224347251</v>
      </c>
      <c r="AG10" s="4">
        <v>2.7802312645999998</v>
      </c>
      <c r="AH10" s="4">
        <v>3.2691490099</v>
      </c>
      <c r="AI10" s="4">
        <v>3.2045901436999999</v>
      </c>
      <c r="AJ10" s="4">
        <v>11.027049617699999</v>
      </c>
      <c r="AK10" s="4">
        <v>97.9234334139</v>
      </c>
    </row>
    <row r="11" spans="1:100" ht="14.25">
      <c r="A11" s="5" t="s">
        <v>44</v>
      </c>
      <c r="B11" s="4">
        <v>119.88959909040001</v>
      </c>
      <c r="C11" s="4">
        <v>8.6895061997000003</v>
      </c>
      <c r="D11" s="4">
        <v>3.9407019382999997</v>
      </c>
      <c r="E11" s="4">
        <v>0.54022639569999997</v>
      </c>
      <c r="F11" s="4">
        <v>4.1728359576999994</v>
      </c>
      <c r="G11" s="4">
        <v>1.3051890659999998</v>
      </c>
      <c r="H11" s="4">
        <v>0.37063489459999999</v>
      </c>
      <c r="I11" s="4">
        <v>0.93258897680000008</v>
      </c>
      <c r="J11" s="4">
        <v>135.78693106379998</v>
      </c>
      <c r="K11" s="4">
        <v>30.9649099144</v>
      </c>
      <c r="L11" s="4">
        <v>39.0949560619</v>
      </c>
      <c r="M11" s="4">
        <v>15.284269502300001</v>
      </c>
      <c r="N11" s="4">
        <v>1.3027511381000003</v>
      </c>
      <c r="O11" s="4">
        <v>1.6504957874000001</v>
      </c>
      <c r="P11" s="4">
        <v>31.798752476700002</v>
      </c>
      <c r="Q11" s="4">
        <v>2.8030963633999999</v>
      </c>
      <c r="R11" s="4">
        <v>5.4073584927000002</v>
      </c>
      <c r="S11" s="4">
        <v>1.8091238772999998</v>
      </c>
      <c r="T11" s="4">
        <v>59.362425390799999</v>
      </c>
      <c r="U11" s="4">
        <v>0.81389632159999992</v>
      </c>
      <c r="V11" s="4">
        <v>2.0432233484000002</v>
      </c>
      <c r="W11" s="4">
        <v>3.1075747799000002</v>
      </c>
      <c r="X11" s="4">
        <v>7.3194143972000001</v>
      </c>
      <c r="Y11" s="4">
        <v>0.3751652217</v>
      </c>
      <c r="Z11" s="4">
        <v>1.0000426843000001</v>
      </c>
      <c r="AA11" s="4">
        <v>0</v>
      </c>
      <c r="AB11" s="4">
        <v>1.4269830766999998</v>
      </c>
      <c r="AC11" s="4">
        <v>4.5109462900000001E-2</v>
      </c>
      <c r="AD11" s="4">
        <v>0</v>
      </c>
      <c r="AE11" s="4">
        <v>0.42139480409999996</v>
      </c>
      <c r="AF11" s="4">
        <v>1.1951738009999999</v>
      </c>
      <c r="AG11" s="4">
        <v>1.7071394196</v>
      </c>
      <c r="AH11" s="4">
        <v>1.9960243231000001</v>
      </c>
      <c r="AI11" s="4">
        <v>2.3343080766000002</v>
      </c>
      <c r="AJ11" s="4">
        <v>8.9313208614999997</v>
      </c>
      <c r="AK11" s="4">
        <v>46.394913413199994</v>
      </c>
    </row>
    <row r="12" spans="1:100" ht="14.25">
      <c r="A12" s="5" t="s">
        <v>45</v>
      </c>
      <c r="B12" s="4">
        <v>366.8531761854</v>
      </c>
      <c r="C12" s="4">
        <v>0.45678551359999997</v>
      </c>
      <c r="D12" s="4">
        <v>3.2258899900000006E-2</v>
      </c>
      <c r="E12" s="4">
        <v>0.76805302980000001</v>
      </c>
      <c r="F12" s="4">
        <v>4.5083691799999999E-2</v>
      </c>
      <c r="G12" s="4">
        <v>1.5324628018999999</v>
      </c>
      <c r="H12" s="4">
        <v>5.6966684000000004E-2</v>
      </c>
      <c r="I12" s="4">
        <v>9.7600016000000001E-3</v>
      </c>
      <c r="J12" s="4">
        <v>561.74259434010003</v>
      </c>
      <c r="K12" s="4">
        <v>3.8695190750999999</v>
      </c>
      <c r="L12" s="4">
        <v>23.286300900600001</v>
      </c>
      <c r="M12" s="4">
        <v>0.10590223949999999</v>
      </c>
      <c r="N12" s="4">
        <v>7.3166023006999996</v>
      </c>
      <c r="O12" s="4">
        <v>2.3206727169999999</v>
      </c>
      <c r="P12" s="4">
        <v>0.17026296879999994</v>
      </c>
      <c r="Q12" s="4">
        <v>5.3842033986000004</v>
      </c>
      <c r="R12" s="4">
        <v>1.8635967969</v>
      </c>
      <c r="S12" s="4">
        <v>0.1197938548</v>
      </c>
      <c r="T12" s="4">
        <v>4.1290066232000067</v>
      </c>
      <c r="U12" s="4">
        <v>2.7790414774999999</v>
      </c>
      <c r="V12" s="4">
        <v>1.1677599999999999E-3</v>
      </c>
      <c r="W12" s="4">
        <v>0.20432155590000001</v>
      </c>
      <c r="X12" s="4">
        <v>1.6141889199999999E-2</v>
      </c>
      <c r="Y12" s="4">
        <v>0.57499999999999996</v>
      </c>
      <c r="Z12" s="4">
        <v>1.08123092E-2</v>
      </c>
      <c r="AA12" s="4">
        <v>0</v>
      </c>
      <c r="AB12" s="4">
        <v>3.4002424617</v>
      </c>
      <c r="AC12" s="4">
        <v>5.3537088200000006E-2</v>
      </c>
      <c r="AD12" s="4">
        <v>0</v>
      </c>
      <c r="AE12" s="4">
        <v>0</v>
      </c>
      <c r="AF12" s="4">
        <v>2.917345E-2</v>
      </c>
      <c r="AG12" s="4">
        <v>0.40646069170000004</v>
      </c>
      <c r="AH12" s="4">
        <v>0.5617458581</v>
      </c>
      <c r="AI12" s="4">
        <v>0.85147188480000002</v>
      </c>
      <c r="AJ12" s="4">
        <v>0.8413695725</v>
      </c>
      <c r="AK12" s="4">
        <v>46.031304229399993</v>
      </c>
    </row>
    <row r="13" spans="1:100" ht="14.25">
      <c r="A13" s="5" t="s">
        <v>46</v>
      </c>
      <c r="B13" s="4">
        <v>11.488231133399999</v>
      </c>
      <c r="C13" s="4">
        <v>1.6410423209</v>
      </c>
      <c r="D13" s="4">
        <v>1.5295578112000001</v>
      </c>
      <c r="E13" s="4">
        <v>0.3242946947</v>
      </c>
      <c r="F13" s="4">
        <v>0.49197542649999998</v>
      </c>
      <c r="G13" s="4">
        <v>1.4902055799999982E-2</v>
      </c>
      <c r="H13" s="4">
        <v>6.7296688800000004E-2</v>
      </c>
      <c r="I13" s="4">
        <v>0.33752539749999999</v>
      </c>
      <c r="J13" s="4">
        <v>14.646904678599999</v>
      </c>
      <c r="K13" s="4">
        <v>12.073980831099998</v>
      </c>
      <c r="L13" s="4">
        <v>5.019100761899999</v>
      </c>
      <c r="M13" s="4">
        <v>1.0638947769</v>
      </c>
      <c r="N13" s="4">
        <v>0.33927064190000006</v>
      </c>
      <c r="O13" s="4">
        <v>0.95283498170000003</v>
      </c>
      <c r="P13" s="4">
        <v>6.5264506597</v>
      </c>
      <c r="Q13" s="4">
        <v>1.6800847538999999</v>
      </c>
      <c r="R13" s="4">
        <v>2.4090112272000002</v>
      </c>
      <c r="S13" s="4">
        <v>0.26254554969999999</v>
      </c>
      <c r="T13" s="4">
        <v>30.759747437799998</v>
      </c>
      <c r="U13" s="4">
        <v>1.9712748505000002</v>
      </c>
      <c r="V13" s="4">
        <v>3.1185734000000001E-3</v>
      </c>
      <c r="W13" s="4">
        <v>4.0992316000000004</v>
      </c>
      <c r="X13" s="4">
        <v>5.8807530278</v>
      </c>
      <c r="Y13" s="4">
        <v>1.8310145552000001</v>
      </c>
      <c r="Z13" s="4">
        <v>0.36923389380000005</v>
      </c>
      <c r="AA13" s="4">
        <v>0</v>
      </c>
      <c r="AB13" s="4">
        <v>1.0674736755000001</v>
      </c>
      <c r="AC13" s="4">
        <v>0.26977585999999998</v>
      </c>
      <c r="AD13" s="4">
        <v>0</v>
      </c>
      <c r="AE13" s="4">
        <v>4.3728590999999997E-2</v>
      </c>
      <c r="AF13" s="4">
        <v>0</v>
      </c>
      <c r="AG13" s="4">
        <v>0.58332258609999998</v>
      </c>
      <c r="AH13" s="4">
        <v>0.71137882870000002</v>
      </c>
      <c r="AI13" s="4">
        <v>1.8810182299999999E-2</v>
      </c>
      <c r="AJ13" s="4">
        <v>1.2543591837000001</v>
      </c>
      <c r="AK13" s="4">
        <v>5.4972157712999996</v>
      </c>
    </row>
    <row r="14" spans="1:100" ht="14.25">
      <c r="A14" s="2" t="s">
        <v>47</v>
      </c>
      <c r="B14" s="12">
        <v>787.81203010350009</v>
      </c>
      <c r="C14" s="12">
        <v>67.468617019600003</v>
      </c>
      <c r="D14" s="12">
        <v>28.583385122800003</v>
      </c>
      <c r="E14" s="12">
        <v>16.321701489799999</v>
      </c>
      <c r="F14" s="12">
        <v>15.5107073696</v>
      </c>
      <c r="G14" s="12">
        <v>29.2734661131</v>
      </c>
      <c r="H14" s="12">
        <v>22.786886702699999</v>
      </c>
      <c r="I14" s="12">
        <v>10.2222400693</v>
      </c>
      <c r="J14" s="12">
        <v>1261.6241016950999</v>
      </c>
      <c r="K14" s="12">
        <v>308.44175977290001</v>
      </c>
      <c r="L14" s="12">
        <v>151.87367177069999</v>
      </c>
      <c r="M14" s="12">
        <v>41.973336616899999</v>
      </c>
      <c r="N14" s="12">
        <v>53.771765480600003</v>
      </c>
      <c r="O14" s="12">
        <v>20.1615960932</v>
      </c>
      <c r="P14" s="12">
        <v>107.51544840459999</v>
      </c>
      <c r="Q14" s="12">
        <v>56.174110454699999</v>
      </c>
      <c r="R14" s="12">
        <v>35.945512963799999</v>
      </c>
      <c r="S14" s="12">
        <v>26.5970026625</v>
      </c>
      <c r="T14" s="12">
        <v>286.1579260181</v>
      </c>
      <c r="U14" s="12">
        <v>28.620547332099999</v>
      </c>
      <c r="V14" s="12">
        <v>13.260472443599999</v>
      </c>
      <c r="W14" s="12">
        <v>54.020129996800001</v>
      </c>
      <c r="X14" s="12">
        <v>76.080019770899995</v>
      </c>
      <c r="Y14" s="12">
        <v>4.1656816669000003</v>
      </c>
      <c r="Z14" s="12">
        <v>9.4602526358999999</v>
      </c>
      <c r="AA14" s="12">
        <v>8.7632770099999993E-2</v>
      </c>
      <c r="AB14" s="12">
        <v>28.423759626700001</v>
      </c>
      <c r="AC14" s="12">
        <v>7.6681024798999999</v>
      </c>
      <c r="AD14" s="12">
        <v>0.27730346079999996</v>
      </c>
      <c r="AE14" s="12">
        <v>0.77676753499999995</v>
      </c>
      <c r="AF14" s="12">
        <v>6.6154254575999998</v>
      </c>
      <c r="AG14" s="12">
        <v>27.062294456500002</v>
      </c>
      <c r="AH14" s="12">
        <v>58.1686941404</v>
      </c>
      <c r="AI14" s="12">
        <v>73.473259241999997</v>
      </c>
      <c r="AJ14" s="12">
        <v>55.013678824399996</v>
      </c>
      <c r="AK14" s="12">
        <v>354.08055372980004</v>
      </c>
      <c r="AL14" s="14"/>
    </row>
    <row r="15" spans="1:100" ht="14.25">
      <c r="A15" s="5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100" ht="14.25">
      <c r="A16" s="5" t="s">
        <v>39</v>
      </c>
      <c r="B16" s="4">
        <v>441.47121107379996</v>
      </c>
      <c r="C16" s="4">
        <v>61.836983246000003</v>
      </c>
      <c r="D16" s="4">
        <v>25.683820565100003</v>
      </c>
      <c r="E16" s="4">
        <v>15.484762001099998</v>
      </c>
      <c r="F16" s="4">
        <v>12.317646893499999</v>
      </c>
      <c r="G16" s="4">
        <v>28.200319157300001</v>
      </c>
      <c r="H16" s="4">
        <v>21.546010631399998</v>
      </c>
      <c r="I16" s="4">
        <v>7.5052526495</v>
      </c>
      <c r="J16" s="4">
        <v>508.32207610889998</v>
      </c>
      <c r="K16" s="4">
        <v>262.99925361689998</v>
      </c>
      <c r="L16" s="4">
        <v>106.09275522629999</v>
      </c>
      <c r="M16" s="4">
        <v>38.513633372100003</v>
      </c>
      <c r="N16" s="4">
        <v>37.196254522700002</v>
      </c>
      <c r="O16" s="4">
        <v>16.547583726599999</v>
      </c>
      <c r="P16" s="4">
        <v>89.616070317399974</v>
      </c>
      <c r="Q16" s="4">
        <v>50.338068707299996</v>
      </c>
      <c r="R16" s="4">
        <v>25.788860851599999</v>
      </c>
      <c r="S16" s="4">
        <v>22.915485445700003</v>
      </c>
      <c r="T16" s="4">
        <v>205.23849861869999</v>
      </c>
      <c r="U16" s="4">
        <v>18.630144465999997</v>
      </c>
      <c r="V16" s="4">
        <v>12.3123479356</v>
      </c>
      <c r="W16" s="4">
        <v>46.566381514200003</v>
      </c>
      <c r="X16" s="4">
        <v>58.847696225100002</v>
      </c>
      <c r="Y16" s="4">
        <v>1.6869421955999999</v>
      </c>
      <c r="Z16" s="4">
        <v>7.5623552389999995</v>
      </c>
      <c r="AA16" s="4">
        <v>4.9571705700000003E-2</v>
      </c>
      <c r="AB16" s="4">
        <v>17.034012090400001</v>
      </c>
      <c r="AC16" s="4">
        <v>6.7892425344000005</v>
      </c>
      <c r="AD16" s="4">
        <v>0.2454072175</v>
      </c>
      <c r="AE16" s="4">
        <v>0.71300233800000001</v>
      </c>
      <c r="AF16" s="4">
        <v>5.6815599611999996</v>
      </c>
      <c r="AG16" s="4">
        <v>24.639903859299999</v>
      </c>
      <c r="AH16" s="4">
        <v>52.714748100900003</v>
      </c>
      <c r="AI16" s="4">
        <v>67.483204803299998</v>
      </c>
      <c r="AJ16" s="4">
        <v>47.161265981400007</v>
      </c>
      <c r="AK16" s="4">
        <v>229.79737740979999</v>
      </c>
    </row>
    <row r="17" spans="1:38" ht="14.25">
      <c r="A17" s="6" t="s">
        <v>40</v>
      </c>
      <c r="B17" s="4">
        <v>348.13541864760003</v>
      </c>
      <c r="C17" s="4">
        <v>51.065518715399996</v>
      </c>
      <c r="D17" s="4">
        <v>21.690092888500001</v>
      </c>
      <c r="E17" s="4">
        <v>14.276564262000001</v>
      </c>
      <c r="F17" s="4">
        <v>10.7995217313</v>
      </c>
      <c r="G17" s="4">
        <v>24.174263890100001</v>
      </c>
      <c r="H17" s="4">
        <v>14.629877047999999</v>
      </c>
      <c r="I17" s="4">
        <v>6.2437627312000004</v>
      </c>
      <c r="J17" s="4">
        <v>387.38550950769996</v>
      </c>
      <c r="K17" s="4">
        <v>230.87996684830003</v>
      </c>
      <c r="L17" s="4">
        <v>70.887899541300015</v>
      </c>
      <c r="M17" s="4">
        <v>36.023141749200001</v>
      </c>
      <c r="N17" s="4">
        <v>32.901670458199995</v>
      </c>
      <c r="O17" s="4">
        <v>15.375768239899999</v>
      </c>
      <c r="P17" s="4">
        <v>82.091710408699996</v>
      </c>
      <c r="Q17" s="4">
        <v>46.924414506499993</v>
      </c>
      <c r="R17" s="4">
        <v>19.626991265299999</v>
      </c>
      <c r="S17" s="4">
        <v>20.528679887799999</v>
      </c>
      <c r="T17" s="4">
        <v>156.13556737229999</v>
      </c>
      <c r="U17" s="4">
        <v>16.6743412605</v>
      </c>
      <c r="V17" s="4">
        <v>10.1720578535</v>
      </c>
      <c r="W17" s="4">
        <v>42.127371120599996</v>
      </c>
      <c r="X17" s="4">
        <v>41.497660535199998</v>
      </c>
      <c r="Y17" s="4">
        <v>0.8913155975</v>
      </c>
      <c r="Z17" s="4">
        <v>6.5350074010000005</v>
      </c>
      <c r="AA17" s="4">
        <v>3.17246334E-2</v>
      </c>
      <c r="AB17" s="4">
        <v>14.324312325599999</v>
      </c>
      <c r="AC17" s="4">
        <v>6.3626439815999998</v>
      </c>
      <c r="AD17" s="4">
        <v>0.17760130579999997</v>
      </c>
      <c r="AE17" s="4">
        <v>0.52054284880000001</v>
      </c>
      <c r="AF17" s="4">
        <v>4.6331990891000006</v>
      </c>
      <c r="AG17" s="4">
        <v>21.388733822399999</v>
      </c>
      <c r="AH17" s="4">
        <v>47.642794810699996</v>
      </c>
      <c r="AI17" s="4">
        <v>63.524196254799996</v>
      </c>
      <c r="AJ17" s="4">
        <v>42.703631600900003</v>
      </c>
      <c r="AK17" s="4">
        <v>177.44235148799999</v>
      </c>
    </row>
    <row r="18" spans="1:38" ht="14.25">
      <c r="A18" s="6" t="s">
        <v>41</v>
      </c>
      <c r="B18" s="4">
        <v>49.684815696800001</v>
      </c>
      <c r="C18" s="4">
        <v>6.6640589746000005</v>
      </c>
      <c r="D18" s="4">
        <v>1.6894605090999999</v>
      </c>
      <c r="E18" s="4">
        <v>0.89154410750000002</v>
      </c>
      <c r="F18" s="4">
        <v>0.84390159849999991</v>
      </c>
      <c r="G18" s="4">
        <v>2.9050198370000007</v>
      </c>
      <c r="H18" s="4">
        <v>1.8632309593</v>
      </c>
      <c r="I18" s="4">
        <v>1.1578634772</v>
      </c>
      <c r="J18" s="4">
        <v>74.646781196199996</v>
      </c>
      <c r="K18" s="4">
        <v>14.5358887577</v>
      </c>
      <c r="L18" s="4">
        <v>19.551278822600004</v>
      </c>
      <c r="M18" s="4">
        <v>1.7461848796000001</v>
      </c>
      <c r="N18" s="4">
        <v>2.1017742875000005</v>
      </c>
      <c r="O18" s="4">
        <v>0.95490980910000001</v>
      </c>
      <c r="P18" s="4">
        <v>4.7068907440999999</v>
      </c>
      <c r="Q18" s="4">
        <v>2.4522420644</v>
      </c>
      <c r="R18" s="4">
        <v>2.9559991755000001</v>
      </c>
      <c r="S18" s="4">
        <v>1.5246881519</v>
      </c>
      <c r="T18" s="4">
        <v>28.063693083799997</v>
      </c>
      <c r="U18" s="4">
        <v>1.0635951709</v>
      </c>
      <c r="V18" s="4">
        <v>1.0929673715999999</v>
      </c>
      <c r="W18" s="4">
        <v>2.7643690852999998</v>
      </c>
      <c r="X18" s="4">
        <v>4.2181285912000002</v>
      </c>
      <c r="Y18" s="4">
        <v>0.64287025050000002</v>
      </c>
      <c r="Z18" s="4">
        <v>0.76225710459999996</v>
      </c>
      <c r="AA18" s="4">
        <v>7.1002158999999999E-3</v>
      </c>
      <c r="AB18" s="4">
        <v>1.7237748259999999</v>
      </c>
      <c r="AC18" s="4">
        <v>0.39927581590000005</v>
      </c>
      <c r="AD18" s="4">
        <v>4.2178341299999998E-2</v>
      </c>
      <c r="AE18" s="4">
        <v>0.1888727925</v>
      </c>
      <c r="AF18" s="4">
        <v>0.70966869560000001</v>
      </c>
      <c r="AG18" s="4">
        <v>1.8681731190999999</v>
      </c>
      <c r="AH18" s="4">
        <v>3.7925507030999999</v>
      </c>
      <c r="AI18" s="4">
        <v>2.4453317134999999</v>
      </c>
      <c r="AJ18" s="4">
        <v>3.2457958998000001</v>
      </c>
      <c r="AK18" s="4">
        <v>35.842329597800003</v>
      </c>
    </row>
    <row r="19" spans="1:38" ht="14.25">
      <c r="A19" s="6" t="s">
        <v>42</v>
      </c>
      <c r="B19" s="4">
        <v>43.650976729399993</v>
      </c>
      <c r="C19" s="4">
        <v>4.1074055560000007</v>
      </c>
      <c r="D19" s="4">
        <v>2.3042671674999999</v>
      </c>
      <c r="E19" s="4">
        <v>0.31665363159999999</v>
      </c>
      <c r="F19" s="4">
        <v>0.67422356370000003</v>
      </c>
      <c r="G19" s="4">
        <v>1.1210354302000001</v>
      </c>
      <c r="H19" s="4">
        <v>5.0529026241000006</v>
      </c>
      <c r="I19" s="4">
        <v>0.10362644109999999</v>
      </c>
      <c r="J19" s="4">
        <v>46.289785405000003</v>
      </c>
      <c r="K19" s="4">
        <v>17.583398010899998</v>
      </c>
      <c r="L19" s="4">
        <v>15.6535768624</v>
      </c>
      <c r="M19" s="4">
        <v>0.74430674330000002</v>
      </c>
      <c r="N19" s="4">
        <v>2.1928097770000003</v>
      </c>
      <c r="O19" s="4">
        <v>0.21690567760000001</v>
      </c>
      <c r="P19" s="4">
        <v>2.8174691646000003</v>
      </c>
      <c r="Q19" s="4">
        <v>0.96141213640000001</v>
      </c>
      <c r="R19" s="4">
        <v>3.2058704107999998</v>
      </c>
      <c r="S19" s="4">
        <v>0.86211740600000009</v>
      </c>
      <c r="T19" s="4">
        <v>21.039238162600004</v>
      </c>
      <c r="U19" s="4">
        <v>0.89220803460000009</v>
      </c>
      <c r="V19" s="4">
        <v>1.0473227105</v>
      </c>
      <c r="W19" s="4">
        <v>1.6746413082999998</v>
      </c>
      <c r="X19" s="4">
        <v>13.131907098699999</v>
      </c>
      <c r="Y19" s="4">
        <v>0.15275634760000001</v>
      </c>
      <c r="Z19" s="4">
        <v>0.26509073340000006</v>
      </c>
      <c r="AA19" s="4">
        <v>1.0746856400000001E-2</v>
      </c>
      <c r="AB19" s="4">
        <v>0.98592493879999998</v>
      </c>
      <c r="AC19" s="4">
        <v>2.7322736899999998E-2</v>
      </c>
      <c r="AD19" s="4">
        <v>2.5627570400000001E-2</v>
      </c>
      <c r="AE19" s="4">
        <v>3.5866966999999997E-3</v>
      </c>
      <c r="AF19" s="4">
        <v>0.3386921765</v>
      </c>
      <c r="AG19" s="4">
        <v>1.3829969178000001</v>
      </c>
      <c r="AH19" s="4">
        <v>1.2794025871000001</v>
      </c>
      <c r="AI19" s="4">
        <v>1.5136768350000001</v>
      </c>
      <c r="AJ19" s="4">
        <v>1.2118384807</v>
      </c>
      <c r="AK19" s="4">
        <v>16.512696324</v>
      </c>
    </row>
    <row r="20" spans="1:38" ht="14.25">
      <c r="A20" s="5" t="s">
        <v>43</v>
      </c>
      <c r="B20" s="4">
        <v>345.83395271529997</v>
      </c>
      <c r="C20" s="4">
        <v>5.5571216550000004</v>
      </c>
      <c r="D20" s="4">
        <v>2.8138539635000002</v>
      </c>
      <c r="E20" s="4">
        <v>0.7824560223999999</v>
      </c>
      <c r="F20" s="4">
        <v>3.1583409879000004</v>
      </c>
      <c r="G20" s="4">
        <v>0.97276162699999991</v>
      </c>
      <c r="H20" s="4">
        <v>1.2060104927999999</v>
      </c>
      <c r="I20" s="4">
        <v>2.6593184240999999</v>
      </c>
      <c r="J20" s="4">
        <v>751.88369329969998</v>
      </c>
      <c r="K20" s="4">
        <v>45.155389830600001</v>
      </c>
      <c r="L20" s="4">
        <v>45.552331700299995</v>
      </c>
      <c r="M20" s="4">
        <v>3.4221654687000003</v>
      </c>
      <c r="N20" s="4">
        <v>16.499435828899998</v>
      </c>
      <c r="O20" s="4">
        <v>3.5778483693999998</v>
      </c>
      <c r="P20" s="4">
        <v>17.7556527783</v>
      </c>
      <c r="Q20" s="4">
        <v>5.7368295532000007</v>
      </c>
      <c r="R20" s="4">
        <v>10.0601018487</v>
      </c>
      <c r="S20" s="4">
        <v>3.6090314913000001</v>
      </c>
      <c r="T20" s="4">
        <v>80.459643630899976</v>
      </c>
      <c r="U20" s="4">
        <v>9.9491391509000007</v>
      </c>
      <c r="V20" s="4">
        <v>0.93010591409999999</v>
      </c>
      <c r="W20" s="4">
        <v>7.4014902799</v>
      </c>
      <c r="X20" s="4">
        <v>17.0832273545</v>
      </c>
      <c r="Y20" s="4">
        <v>2.4540742149999999</v>
      </c>
      <c r="Z20" s="4">
        <v>1.8482638168000001</v>
      </c>
      <c r="AA20" s="4">
        <v>3.800978E-2</v>
      </c>
      <c r="AB20" s="4">
        <v>11.315111478499999</v>
      </c>
      <c r="AC20" s="4">
        <v>0.85870122049999997</v>
      </c>
      <c r="AD20" s="4">
        <v>2.7331210000000002E-2</v>
      </c>
      <c r="AE20" s="4">
        <v>5.4620870000000002E-2</v>
      </c>
      <c r="AF20" s="4">
        <v>0.90033181799999995</v>
      </c>
      <c r="AG20" s="4">
        <v>2.3701128711000004</v>
      </c>
      <c r="AH20" s="4">
        <v>5.4138426484000002</v>
      </c>
      <c r="AI20" s="4">
        <v>5.9491164435000004</v>
      </c>
      <c r="AJ20" s="4">
        <v>7.7864509498999999</v>
      </c>
      <c r="AK20" s="4">
        <v>123.7621381303</v>
      </c>
    </row>
    <row r="21" spans="1:38" ht="14.25">
      <c r="A21" s="5" t="s">
        <v>44</v>
      </c>
      <c r="B21" s="4">
        <v>51.605493641300001</v>
      </c>
      <c r="C21" s="4">
        <v>2.9344010301999996</v>
      </c>
      <c r="D21" s="4">
        <v>2.2207156690000001</v>
      </c>
      <c r="E21" s="4">
        <v>0.58156343340000005</v>
      </c>
      <c r="F21" s="4">
        <v>2.9073920529000001</v>
      </c>
      <c r="G21" s="4">
        <v>0.74875803470000002</v>
      </c>
      <c r="H21" s="4">
        <v>0.44854442249999998</v>
      </c>
      <c r="I21" s="4">
        <v>1.8325945486999999</v>
      </c>
      <c r="J21" s="4">
        <v>165.01737561350001</v>
      </c>
      <c r="K21" s="4">
        <v>30.676711268200002</v>
      </c>
      <c r="L21" s="4">
        <v>29.594073098899997</v>
      </c>
      <c r="M21" s="4">
        <v>2.6201056863000001</v>
      </c>
      <c r="N21" s="4">
        <v>3.4043201751000005</v>
      </c>
      <c r="O21" s="4">
        <v>1.6311872778999998</v>
      </c>
      <c r="P21" s="4">
        <v>8.4190323284000019</v>
      </c>
      <c r="Q21" s="4">
        <v>2.4566289622999999</v>
      </c>
      <c r="R21" s="4">
        <v>2.3009067863000001</v>
      </c>
      <c r="S21" s="4">
        <v>2.5649517598</v>
      </c>
      <c r="T21" s="4">
        <v>55.885551143199997</v>
      </c>
      <c r="U21" s="4">
        <v>1.2977980646</v>
      </c>
      <c r="V21" s="4">
        <v>0.39401428599999999</v>
      </c>
      <c r="W21" s="4">
        <v>1.8557758422999999</v>
      </c>
      <c r="X21" s="4">
        <v>12.024090494300001</v>
      </c>
      <c r="Y21" s="4">
        <v>0.63163719709999999</v>
      </c>
      <c r="Z21" s="4">
        <v>0.95320211599999993</v>
      </c>
      <c r="AA21" s="4">
        <v>3.800978E-2</v>
      </c>
      <c r="AB21" s="4">
        <v>3.6992751323999999</v>
      </c>
      <c r="AC21" s="4">
        <v>0.32425179710000002</v>
      </c>
      <c r="AD21" s="4">
        <v>2.133121E-2</v>
      </c>
      <c r="AE21" s="4">
        <v>4.62087E-3</v>
      </c>
      <c r="AF21" s="4">
        <v>0.28433327959999999</v>
      </c>
      <c r="AG21" s="4">
        <v>1.8477791884999999</v>
      </c>
      <c r="AH21" s="4">
        <v>4.7311124533999998</v>
      </c>
      <c r="AI21" s="4">
        <v>3.9539659318</v>
      </c>
      <c r="AJ21" s="4">
        <v>6.3719727255999992</v>
      </c>
      <c r="AK21" s="4">
        <v>41.964792498200005</v>
      </c>
    </row>
    <row r="22" spans="1:38" ht="14.25">
      <c r="A22" s="5" t="s">
        <v>45</v>
      </c>
      <c r="B22" s="4">
        <v>283.32144999169998</v>
      </c>
      <c r="C22" s="4">
        <v>0.50994366170000005</v>
      </c>
      <c r="D22" s="4">
        <v>0</v>
      </c>
      <c r="E22" s="4">
        <v>5.8780099999999999E-4</v>
      </c>
      <c r="F22" s="4">
        <v>0</v>
      </c>
      <c r="G22" s="4">
        <v>0</v>
      </c>
      <c r="H22" s="4">
        <v>0</v>
      </c>
      <c r="I22" s="4">
        <v>1.9627189900000001E-2</v>
      </c>
      <c r="J22" s="4">
        <v>578.41358825420002</v>
      </c>
      <c r="K22" s="4">
        <v>2.3353184646000003</v>
      </c>
      <c r="L22" s="4">
        <v>10.944941246199999</v>
      </c>
      <c r="M22" s="4">
        <v>7.6335351799999993E-2</v>
      </c>
      <c r="N22" s="4">
        <v>12.6682143595</v>
      </c>
      <c r="O22" s="4">
        <v>0.60216144579999997</v>
      </c>
      <c r="P22" s="4">
        <v>0.62887588409999995</v>
      </c>
      <c r="Q22" s="4">
        <v>4.4619015099999999E-2</v>
      </c>
      <c r="R22" s="4">
        <v>2.2429597130000003</v>
      </c>
      <c r="S22" s="4">
        <v>0.1159458436</v>
      </c>
      <c r="T22" s="4">
        <v>5.2449378487000082</v>
      </c>
      <c r="U22" s="4">
        <v>7.6845623612000002</v>
      </c>
      <c r="V22" s="4">
        <v>0</v>
      </c>
      <c r="W22" s="4">
        <v>1.82388575E-2</v>
      </c>
      <c r="X22" s="4">
        <v>1.2029959829999999</v>
      </c>
      <c r="Y22" s="4">
        <v>7.2880979999999991E-4</v>
      </c>
      <c r="Z22" s="4">
        <v>0.1052212998</v>
      </c>
      <c r="AA22" s="4">
        <v>0</v>
      </c>
      <c r="AB22" s="4">
        <v>3.8478950299999995E-2</v>
      </c>
      <c r="AC22" s="4">
        <v>3.2102033199999998E-2</v>
      </c>
      <c r="AD22" s="4">
        <v>0</v>
      </c>
      <c r="AE22" s="4">
        <v>0</v>
      </c>
      <c r="AF22" s="4">
        <v>0</v>
      </c>
      <c r="AG22" s="4">
        <v>0.4117975968</v>
      </c>
      <c r="AH22" s="4">
        <v>0.15473018920000001</v>
      </c>
      <c r="AI22" s="4">
        <v>1.4630243129</v>
      </c>
      <c r="AJ22" s="4">
        <v>0.2498223091</v>
      </c>
      <c r="AK22" s="4">
        <v>78.432924186899996</v>
      </c>
    </row>
    <row r="23" spans="1:38" ht="14.25">
      <c r="A23" s="5" t="s">
        <v>46</v>
      </c>
      <c r="B23" s="4">
        <v>10.852797333800002</v>
      </c>
      <c r="C23" s="4">
        <v>2.1014707100000001</v>
      </c>
      <c r="D23" s="4">
        <v>0.5931382945</v>
      </c>
      <c r="E23" s="4">
        <v>0.20030478800000001</v>
      </c>
      <c r="F23" s="4">
        <v>0.25094893499999998</v>
      </c>
      <c r="G23" s="4">
        <v>0.21288973159999999</v>
      </c>
      <c r="H23" s="4">
        <v>0.75746607030000002</v>
      </c>
      <c r="I23" s="4">
        <v>0.80704547420000006</v>
      </c>
      <c r="J23" s="4">
        <v>8.3095417927999993</v>
      </c>
      <c r="K23" s="4">
        <v>12.1318486717</v>
      </c>
      <c r="L23" s="4">
        <v>5.0098680593000005</v>
      </c>
      <c r="M23" s="4">
        <v>0.72572443060000003</v>
      </c>
      <c r="N23" s="4">
        <v>0.42690129430000001</v>
      </c>
      <c r="O23" s="4">
        <v>1.3444996457</v>
      </c>
      <c r="P23" s="4">
        <v>8.702696575800001</v>
      </c>
      <c r="Q23" s="4">
        <v>3.2355815757999999</v>
      </c>
      <c r="R23" s="4">
        <v>5.5162353494000005</v>
      </c>
      <c r="S23" s="4">
        <v>0.92813388790000007</v>
      </c>
      <c r="T23" s="4">
        <v>19.3291123144</v>
      </c>
      <c r="U23" s="4">
        <v>0.96677872510000007</v>
      </c>
      <c r="V23" s="4">
        <v>0.53609162809999999</v>
      </c>
      <c r="W23" s="4">
        <v>5.5274755801</v>
      </c>
      <c r="X23" s="4">
        <v>3.8547030985999999</v>
      </c>
      <c r="Y23" s="4">
        <v>1.8217082081</v>
      </c>
      <c r="Z23" s="4">
        <v>0.78984040099999997</v>
      </c>
      <c r="AA23" s="4">
        <v>0</v>
      </c>
      <c r="AB23" s="4">
        <v>7.5674312558000008</v>
      </c>
      <c r="AC23" s="4">
        <v>0.50234739020000008</v>
      </c>
      <c r="AD23" s="4">
        <v>6.0000000000000001E-3</v>
      </c>
      <c r="AE23" s="4">
        <v>0.05</v>
      </c>
      <c r="AF23" s="4">
        <v>0.55286285479999997</v>
      </c>
      <c r="AG23" s="4">
        <v>5.8648679100000004E-2</v>
      </c>
      <c r="AH23" s="4">
        <v>0.52800000579999995</v>
      </c>
      <c r="AI23" s="4">
        <v>0.53212619880000001</v>
      </c>
      <c r="AJ23" s="4">
        <v>1.1646559152</v>
      </c>
      <c r="AK23" s="4">
        <v>3.3538104874000001</v>
      </c>
    </row>
    <row r="24" spans="1:38" ht="14.25">
      <c r="A24" s="2" t="s">
        <v>48</v>
      </c>
      <c r="B24" s="12">
        <v>-101.8138975367</v>
      </c>
      <c r="C24" s="12">
        <v>-15.5033889996</v>
      </c>
      <c r="D24" s="12">
        <v>8.1915628100000006</v>
      </c>
      <c r="E24" s="12">
        <v>-2.4051851981999999</v>
      </c>
      <c r="F24" s="12">
        <v>-5.9193099589999996</v>
      </c>
      <c r="G24" s="12">
        <v>-14.885374128799999</v>
      </c>
      <c r="H24" s="12">
        <v>-19.038689136199999</v>
      </c>
      <c r="I24" s="12">
        <v>-5.3764380142999997</v>
      </c>
      <c r="J24" s="12">
        <v>-233.1148843796</v>
      </c>
      <c r="K24" s="12">
        <v>108.9413929948</v>
      </c>
      <c r="L24" s="12">
        <v>166.63138042189999</v>
      </c>
      <c r="M24" s="12">
        <v>13.215427223699999</v>
      </c>
      <c r="N24" s="12">
        <v>11.913745847699991</v>
      </c>
      <c r="O24" s="12">
        <v>7.9653976655999994</v>
      </c>
      <c r="P24" s="12">
        <v>35.618347492799998</v>
      </c>
      <c r="Q24" s="12">
        <v>-9.5466787304</v>
      </c>
      <c r="R24" s="12">
        <v>5.1660312569000002</v>
      </c>
      <c r="S24" s="12">
        <v>-0.55739682909999799</v>
      </c>
      <c r="T24" s="12">
        <v>137.35714476690009</v>
      </c>
      <c r="U24" s="12">
        <v>-3.3590091922000003</v>
      </c>
      <c r="V24" s="12">
        <v>-6.4598602758000006</v>
      </c>
      <c r="W24" s="12">
        <v>9.0675891849999992</v>
      </c>
      <c r="X24" s="12">
        <v>1.5478586162000001</v>
      </c>
      <c r="Y24" s="12">
        <v>5.0946278301000003</v>
      </c>
      <c r="Z24" s="12">
        <v>2.7323564417999999</v>
      </c>
      <c r="AA24" s="12">
        <v>-6.1740690199999997E-2</v>
      </c>
      <c r="AB24" s="12">
        <v>-5.1445537986999996</v>
      </c>
      <c r="AC24" s="12">
        <v>-5.8782902627000002</v>
      </c>
      <c r="AD24" s="12">
        <v>-9.2563547600000004E-2</v>
      </c>
      <c r="AE24" s="12">
        <v>0.61368487179999998</v>
      </c>
      <c r="AF24" s="12">
        <v>-0.15225780819999898</v>
      </c>
      <c r="AG24" s="12">
        <v>-1.1502126673999999</v>
      </c>
      <c r="AH24" s="12">
        <v>35.904620066599996</v>
      </c>
      <c r="AI24" s="12">
        <v>-16.2910609857</v>
      </c>
      <c r="AJ24" s="12">
        <v>12.074922170799999</v>
      </c>
      <c r="AK24" s="12">
        <v>16.660714126499901</v>
      </c>
      <c r="AL24" s="14"/>
    </row>
    <row r="25" spans="1:38" ht="14.25">
      <c r="A25" s="5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8" ht="14.25">
      <c r="A26" s="5" t="s">
        <v>39</v>
      </c>
      <c r="B26" s="4">
        <v>-254.29635168989998</v>
      </c>
      <c r="C26" s="4">
        <v>-20.765970573300002</v>
      </c>
      <c r="D26" s="4">
        <v>5.3915536090999971</v>
      </c>
      <c r="E26" s="4">
        <v>-3.2356222386999978</v>
      </c>
      <c r="F26" s="4">
        <v>-7.453793050599999</v>
      </c>
      <c r="G26" s="4">
        <v>-16.867387755800003</v>
      </c>
      <c r="H26" s="4">
        <v>-18.393545489299999</v>
      </c>
      <c r="I26" s="4">
        <v>-4.0079015899000003</v>
      </c>
      <c r="J26" s="4">
        <v>-197.25007591349998</v>
      </c>
      <c r="K26" s="4">
        <v>107.02143399470003</v>
      </c>
      <c r="L26" s="4">
        <v>143.3579063016</v>
      </c>
      <c r="M26" s="4">
        <v>0.15877159389999917</v>
      </c>
      <c r="N26" s="4">
        <v>18.600223894599992</v>
      </c>
      <c r="O26" s="4">
        <v>6.5923086312000017</v>
      </c>
      <c r="P26" s="4">
        <v>14.656791200400008</v>
      </c>
      <c r="Q26" s="4">
        <v>-13.845847744399997</v>
      </c>
      <c r="R26" s="4">
        <v>5.4645855401999981</v>
      </c>
      <c r="S26" s="4">
        <v>0.80521470479999735</v>
      </c>
      <c r="T26" s="4">
        <v>122.51518641610002</v>
      </c>
      <c r="U26" s="4">
        <v>0.98786962010000323</v>
      </c>
      <c r="V26" s="4">
        <v>-7.5770350298000002</v>
      </c>
      <c r="W26" s="4">
        <v>9.047983901000002</v>
      </c>
      <c r="X26" s="4">
        <v>5.4115343806999974</v>
      </c>
      <c r="Y26" s="4">
        <v>4.7638510835000005</v>
      </c>
      <c r="Z26" s="4">
        <v>3.2148800812999996</v>
      </c>
      <c r="AA26" s="4">
        <v>-2.4941212500000004E-2</v>
      </c>
      <c r="AB26" s="4">
        <v>0.2731904589999985</v>
      </c>
      <c r="AC26" s="4">
        <v>-5.4029833504000004</v>
      </c>
      <c r="AD26" s="4">
        <v>-6.3906837800000005E-2</v>
      </c>
      <c r="AE26" s="4">
        <v>0.20415908659999993</v>
      </c>
      <c r="AF26" s="4">
        <v>-0.52280903389999978</v>
      </c>
      <c r="AG26" s="4">
        <v>-1.6190901958999966</v>
      </c>
      <c r="AH26" s="4">
        <v>37.891775824100002</v>
      </c>
      <c r="AI26" s="4">
        <v>-13.610154219799995</v>
      </c>
      <c r="AJ26" s="4">
        <v>8.7185579949999976</v>
      </c>
      <c r="AK26" s="4">
        <v>41.414313784000001</v>
      </c>
    </row>
    <row r="27" spans="1:38" ht="14.25">
      <c r="A27" s="6" t="s">
        <v>40</v>
      </c>
      <c r="B27" s="4">
        <v>-223.27867360140004</v>
      </c>
      <c r="C27" s="4">
        <v>-17.388225835299991</v>
      </c>
      <c r="D27" s="4">
        <v>8.1534906553000006</v>
      </c>
      <c r="E27" s="4">
        <v>-3.2797709502999997</v>
      </c>
      <c r="F27" s="4">
        <v>-6.1784578417000011</v>
      </c>
      <c r="G27" s="4">
        <v>-14.070007525599999</v>
      </c>
      <c r="H27" s="4">
        <v>-11.8314610267</v>
      </c>
      <c r="I27" s="4">
        <v>-3.0752355543000003</v>
      </c>
      <c r="J27" s="4">
        <v>-145.49148596329997</v>
      </c>
      <c r="K27" s="4">
        <v>125.87367029179998</v>
      </c>
      <c r="L27" s="4">
        <v>168.18477855369997</v>
      </c>
      <c r="M27" s="4">
        <v>1.681405741799999</v>
      </c>
      <c r="N27" s="4">
        <v>21.540365415200014</v>
      </c>
      <c r="O27" s="4">
        <v>7.1996191362000008</v>
      </c>
      <c r="P27" s="4">
        <v>18.179088254900009</v>
      </c>
      <c r="Q27" s="4">
        <v>-11.842262237399993</v>
      </c>
      <c r="R27" s="4">
        <v>9.5568812899000015</v>
      </c>
      <c r="S27" s="4">
        <v>2.4523130212000019</v>
      </c>
      <c r="T27" s="4">
        <v>150.82086910430002</v>
      </c>
      <c r="U27" s="4">
        <v>2.5595270743999983</v>
      </c>
      <c r="V27" s="4">
        <v>-5.8708189383000002</v>
      </c>
      <c r="W27" s="4">
        <v>10.909051577200003</v>
      </c>
      <c r="X27" s="4">
        <v>12.713907431000003</v>
      </c>
      <c r="Y27" s="4">
        <v>5.3297647663999994</v>
      </c>
      <c r="Z27" s="4">
        <v>2.884858499299999</v>
      </c>
      <c r="AA27" s="4">
        <v>-1.1352324600000002E-2</v>
      </c>
      <c r="AB27" s="4">
        <v>0.7079338017000012</v>
      </c>
      <c r="AC27" s="4">
        <v>-5.1779171184999999</v>
      </c>
      <c r="AD27" s="4">
        <v>-4.7851853599999966E-2</v>
      </c>
      <c r="AE27" s="4">
        <v>0.36725788449999996</v>
      </c>
      <c r="AF27" s="4">
        <v>-7.2116332000001115E-2</v>
      </c>
      <c r="AG27" s="4">
        <v>-1.5038551759999983</v>
      </c>
      <c r="AH27" s="4">
        <v>39.006894387299994</v>
      </c>
      <c r="AI27" s="4">
        <v>-12.904068115299999</v>
      </c>
      <c r="AJ27" s="4">
        <v>8.1766114515999959</v>
      </c>
      <c r="AK27" s="4">
        <v>63.58676791389999</v>
      </c>
    </row>
    <row r="28" spans="1:38" ht="14.25">
      <c r="A28" s="6" t="s">
        <v>41</v>
      </c>
      <c r="B28" s="4">
        <v>-14.722708636200004</v>
      </c>
      <c r="C28" s="4">
        <v>-0.6048773721000007</v>
      </c>
      <c r="D28" s="4">
        <v>-0.9268939050999998</v>
      </c>
      <c r="E28" s="4">
        <v>0.23490296080000006</v>
      </c>
      <c r="F28" s="4">
        <v>-0.66598532199999994</v>
      </c>
      <c r="G28" s="4">
        <v>-2.0489420118000004</v>
      </c>
      <c r="H28" s="4">
        <v>-1.7290795528</v>
      </c>
      <c r="I28" s="4">
        <v>-1.0187715981000001</v>
      </c>
      <c r="J28" s="4">
        <v>-17.418009409599996</v>
      </c>
      <c r="K28" s="4">
        <v>-3.8416168072000012</v>
      </c>
      <c r="L28" s="4">
        <v>-11.982126749300004</v>
      </c>
      <c r="M28" s="4">
        <v>-1.0237348653</v>
      </c>
      <c r="N28" s="4">
        <v>-1.3907012608000009</v>
      </c>
      <c r="O28" s="4">
        <v>-0.58955548110000011</v>
      </c>
      <c r="P28" s="4">
        <v>-2.0800270807999999</v>
      </c>
      <c r="Q28" s="4">
        <v>-1.557331177</v>
      </c>
      <c r="R28" s="4">
        <v>-1.4066778857000002</v>
      </c>
      <c r="S28" s="4">
        <v>-1.0535150073999999</v>
      </c>
      <c r="T28" s="4">
        <v>-11.652237583399998</v>
      </c>
      <c r="U28" s="4">
        <v>-0.80020911169999998</v>
      </c>
      <c r="V28" s="4">
        <v>-0.70197543939999996</v>
      </c>
      <c r="W28" s="4">
        <v>-0.38016942379999996</v>
      </c>
      <c r="X28" s="4">
        <v>4.3668771294999997</v>
      </c>
      <c r="Y28" s="4">
        <v>-0.47930982239999997</v>
      </c>
      <c r="Z28" s="4">
        <v>-0.53282152100000002</v>
      </c>
      <c r="AA28" s="4">
        <v>-4.5706137000000001E-3</v>
      </c>
      <c r="AB28" s="4">
        <v>-0.55700605989999996</v>
      </c>
      <c r="AC28" s="4">
        <v>-0.27665083110000005</v>
      </c>
      <c r="AD28" s="4">
        <v>-7.3744540000000164E-4</v>
      </c>
      <c r="AE28" s="4">
        <v>-0.1721834045</v>
      </c>
      <c r="AF28" s="4">
        <v>-0.36955483420000002</v>
      </c>
      <c r="AG28" s="4">
        <v>0.71909939860000027</v>
      </c>
      <c r="AH28" s="4">
        <v>-0.53315513619999999</v>
      </c>
      <c r="AI28" s="4">
        <v>0.57687402070000049</v>
      </c>
      <c r="AJ28" s="4">
        <v>0.12245108189999998</v>
      </c>
      <c r="AK28" s="4">
        <v>-12.798097916200003</v>
      </c>
    </row>
    <row r="29" spans="1:38" ht="14.25">
      <c r="A29" s="6" t="s">
        <v>42</v>
      </c>
      <c r="B29" s="4">
        <v>-16.294969452299991</v>
      </c>
      <c r="C29" s="4">
        <v>-2.7728673659000007</v>
      </c>
      <c r="D29" s="4">
        <v>-1.8350431410999999</v>
      </c>
      <c r="E29" s="4">
        <v>-0.19075424919999998</v>
      </c>
      <c r="F29" s="4">
        <v>-0.60934988690000003</v>
      </c>
      <c r="G29" s="4">
        <v>-0.74843821840000002</v>
      </c>
      <c r="H29" s="4">
        <v>-4.8330049098000005</v>
      </c>
      <c r="I29" s="4">
        <v>8.610556250000001E-2</v>
      </c>
      <c r="J29" s="4">
        <v>-34.340580540600001</v>
      </c>
      <c r="K29" s="4">
        <v>-15.010619489899998</v>
      </c>
      <c r="L29" s="4">
        <v>-12.844745502799999</v>
      </c>
      <c r="M29" s="4">
        <v>-0.49889928260000005</v>
      </c>
      <c r="N29" s="4">
        <v>-1.5494402598000003</v>
      </c>
      <c r="O29" s="4">
        <v>-1.7755023900000028E-2</v>
      </c>
      <c r="P29" s="4">
        <v>-1.4422699737000002</v>
      </c>
      <c r="Q29" s="4">
        <v>-0.44625433000000003</v>
      </c>
      <c r="R29" s="4">
        <v>-2.6856178639999997</v>
      </c>
      <c r="S29" s="4">
        <v>-0.59358330900000011</v>
      </c>
      <c r="T29" s="4">
        <v>-16.653445104800003</v>
      </c>
      <c r="U29" s="4">
        <v>-0.77144834260000006</v>
      </c>
      <c r="V29" s="4">
        <v>-1.0042406521</v>
      </c>
      <c r="W29" s="4">
        <v>-1.4808982523999998</v>
      </c>
      <c r="X29" s="4">
        <v>-11.669250179799999</v>
      </c>
      <c r="Y29" s="4">
        <v>-8.6603860500000004E-2</v>
      </c>
      <c r="Z29" s="4">
        <v>0.86284310299999989</v>
      </c>
      <c r="AA29" s="4">
        <v>-9.0182742000000007E-3</v>
      </c>
      <c r="AB29" s="4">
        <v>0.12226271719999993</v>
      </c>
      <c r="AC29" s="4">
        <v>5.1584599200000004E-2</v>
      </c>
      <c r="AD29" s="4">
        <v>-1.5317538800000001E-2</v>
      </c>
      <c r="AE29" s="4">
        <v>9.0846066000000014E-3</v>
      </c>
      <c r="AF29" s="4">
        <v>-8.1137867700000033E-2</v>
      </c>
      <c r="AG29" s="4">
        <v>-0.83433441850000012</v>
      </c>
      <c r="AH29" s="4">
        <v>-0.58196342700000003</v>
      </c>
      <c r="AI29" s="4">
        <v>-1.2829601252</v>
      </c>
      <c r="AJ29" s="4">
        <v>0.41949546149999994</v>
      </c>
      <c r="AK29" s="4">
        <v>-9.3743562137000005</v>
      </c>
    </row>
    <row r="30" spans="1:38" ht="14.25">
      <c r="A30" s="5" t="s">
        <v>43</v>
      </c>
      <c r="B30" s="4">
        <v>152.39896264700008</v>
      </c>
      <c r="C30" s="4">
        <v>5.2302123792000002</v>
      </c>
      <c r="D30" s="4">
        <v>2.7033297530999998</v>
      </c>
      <c r="E30" s="4">
        <v>0.85011809780000025</v>
      </c>
      <c r="F30" s="4">
        <v>1.5515540881000001</v>
      </c>
      <c r="G30" s="4">
        <v>1.8797922967000009</v>
      </c>
      <c r="H30" s="4">
        <v>-0.71111222539999996</v>
      </c>
      <c r="I30" s="4">
        <v>-1.3794440481999999</v>
      </c>
      <c r="J30" s="4">
        <v>-39.701320355999997</v>
      </c>
      <c r="K30" s="4">
        <v>1.7562650794000021</v>
      </c>
      <c r="L30" s="4">
        <v>21.848696529100017</v>
      </c>
      <c r="M30" s="4">
        <v>13.034481619999998</v>
      </c>
      <c r="N30" s="4">
        <v>-7.3935014621999979</v>
      </c>
      <c r="O30" s="4">
        <v>1.3461551167000003</v>
      </c>
      <c r="P30" s="4">
        <v>20.739816223099997</v>
      </c>
      <c r="Q30" s="4">
        <v>4.1305549626999989</v>
      </c>
      <c r="R30" s="4">
        <v>-0.38013533190000182</v>
      </c>
      <c r="S30" s="4">
        <v>-1.4175682095000002</v>
      </c>
      <c r="T30" s="4">
        <v>13.82562455220004</v>
      </c>
      <c r="U30" s="4">
        <v>-4.3844892155000013</v>
      </c>
      <c r="V30" s="4">
        <v>1.1174037677000004</v>
      </c>
      <c r="W30" s="4">
        <v>9.6376559000006523E-3</v>
      </c>
      <c r="X30" s="4">
        <v>-3.8632213738000001</v>
      </c>
      <c r="Y30" s="4">
        <v>0.34150279990000021</v>
      </c>
      <c r="Z30" s="4">
        <v>-0.46782510080000006</v>
      </c>
      <c r="AA30" s="4">
        <v>-3.800978E-2</v>
      </c>
      <c r="AB30" s="4">
        <v>-5.4193902595999992</v>
      </c>
      <c r="AC30" s="4">
        <v>-0.49027880939999996</v>
      </c>
      <c r="AD30" s="4">
        <v>-2.7331210000000002E-2</v>
      </c>
      <c r="AE30" s="4">
        <v>0.41050252510000002</v>
      </c>
      <c r="AF30" s="4">
        <v>0.32401543300000002</v>
      </c>
      <c r="AG30" s="4">
        <v>0.41011839349999946</v>
      </c>
      <c r="AH30" s="4">
        <v>-2.1446936385000002</v>
      </c>
      <c r="AI30" s="4">
        <v>-2.7445262998000004</v>
      </c>
      <c r="AJ30" s="4">
        <v>3.2405986677999996</v>
      </c>
      <c r="AK30" s="4">
        <v>-25.838704716400002</v>
      </c>
    </row>
    <row r="31" spans="1:38" ht="14.25">
      <c r="A31" s="5" t="s">
        <v>44</v>
      </c>
      <c r="B31" s="4">
        <v>68.284105449100011</v>
      </c>
      <c r="C31" s="4">
        <v>5.7551051695000002</v>
      </c>
      <c r="D31" s="4">
        <v>1.7199862692999996</v>
      </c>
      <c r="E31" s="4">
        <v>-4.1337037700000079E-2</v>
      </c>
      <c r="F31" s="4">
        <v>1.2654439047999992</v>
      </c>
      <c r="G31" s="4">
        <v>0.55643103129999982</v>
      </c>
      <c r="H31" s="4">
        <v>-7.7909527899999997E-2</v>
      </c>
      <c r="I31" s="4">
        <v>-0.90000557189999986</v>
      </c>
      <c r="J31" s="4">
        <v>-29.230444549700024</v>
      </c>
      <c r="K31" s="4">
        <v>0.28819864619999791</v>
      </c>
      <c r="L31" s="4">
        <v>9.5008829630000022</v>
      </c>
      <c r="M31" s="4">
        <v>12.664163816</v>
      </c>
      <c r="N31" s="4">
        <v>-2.101569037</v>
      </c>
      <c r="O31" s="4">
        <v>1.9308509500000293E-2</v>
      </c>
      <c r="P31" s="4">
        <v>23.379720148300002</v>
      </c>
      <c r="Q31" s="4">
        <v>0.34646740109999996</v>
      </c>
      <c r="R31" s="4">
        <v>3.1064517064000001</v>
      </c>
      <c r="S31" s="4">
        <v>-0.75582788250000021</v>
      </c>
      <c r="T31" s="4">
        <v>3.4768742476000014</v>
      </c>
      <c r="U31" s="4">
        <v>-0.48390174300000011</v>
      </c>
      <c r="V31" s="4">
        <v>1.6492090624000002</v>
      </c>
      <c r="W31" s="4">
        <v>1.2517989376000003</v>
      </c>
      <c r="X31" s="4">
        <v>-4.704676097100001</v>
      </c>
      <c r="Y31" s="4">
        <v>-0.2564719754</v>
      </c>
      <c r="Z31" s="4">
        <v>4.6840568300000163E-2</v>
      </c>
      <c r="AA31" s="4">
        <v>-3.800978E-2</v>
      </c>
      <c r="AB31" s="4">
        <v>-2.2722920557000004</v>
      </c>
      <c r="AC31" s="4">
        <v>-0.27914233420000001</v>
      </c>
      <c r="AD31" s="4">
        <v>-2.133121E-2</v>
      </c>
      <c r="AE31" s="4">
        <v>0.41677393409999997</v>
      </c>
      <c r="AF31" s="4">
        <v>0.91084052139999994</v>
      </c>
      <c r="AG31" s="4">
        <v>-0.14063976889999985</v>
      </c>
      <c r="AH31" s="4">
        <v>-2.7350881302999994</v>
      </c>
      <c r="AI31" s="4">
        <v>-1.6196578551999998</v>
      </c>
      <c r="AJ31" s="4">
        <v>2.5593481359000005</v>
      </c>
      <c r="AK31" s="4">
        <v>4.4301209149999892</v>
      </c>
    </row>
    <row r="32" spans="1:38" ht="14.25">
      <c r="A32" s="5" t="s">
        <v>45</v>
      </c>
      <c r="B32" s="4">
        <v>83.531726193700024</v>
      </c>
      <c r="C32" s="4">
        <v>-5.315814810000008E-2</v>
      </c>
      <c r="D32" s="4">
        <v>3.2258899900000006E-2</v>
      </c>
      <c r="E32" s="4">
        <v>0.76746522880000001</v>
      </c>
      <c r="F32" s="4">
        <v>4.5083691799999999E-2</v>
      </c>
      <c r="G32" s="4">
        <v>1.5324628018999999</v>
      </c>
      <c r="H32" s="4">
        <v>5.6966684000000004E-2</v>
      </c>
      <c r="I32" s="4">
        <v>-9.8671883000000012E-3</v>
      </c>
      <c r="J32" s="4">
        <v>-16.670993914099995</v>
      </c>
      <c r="K32" s="4">
        <v>1.5342006104999997</v>
      </c>
      <c r="L32" s="4">
        <v>12.341359654400001</v>
      </c>
      <c r="M32" s="4">
        <v>2.9566887700000002E-2</v>
      </c>
      <c r="N32" s="4">
        <v>-5.3516120588000007</v>
      </c>
      <c r="O32" s="4">
        <v>1.7185112711999999</v>
      </c>
      <c r="P32" s="4">
        <v>-0.45861291530000003</v>
      </c>
      <c r="Q32" s="4">
        <v>5.3395843835000001</v>
      </c>
      <c r="R32" s="4">
        <v>-0.37936291610000028</v>
      </c>
      <c r="S32" s="4">
        <v>3.8480112000000011E-3</v>
      </c>
      <c r="T32" s="4">
        <v>-1.1159312255000016</v>
      </c>
      <c r="U32" s="4">
        <v>-4.9055208837000004</v>
      </c>
      <c r="V32" s="4">
        <v>1.1677599999999999E-3</v>
      </c>
      <c r="W32" s="4">
        <v>0.1860826984</v>
      </c>
      <c r="X32" s="4">
        <v>-1.1868540937999998</v>
      </c>
      <c r="Y32" s="4">
        <v>0.57427119019999995</v>
      </c>
      <c r="Z32" s="4">
        <v>-9.4408990600000006E-2</v>
      </c>
      <c r="AA32" s="4">
        <v>0</v>
      </c>
      <c r="AB32" s="4">
        <v>3.3617635114</v>
      </c>
      <c r="AC32" s="4">
        <v>2.1435055000000008E-2</v>
      </c>
      <c r="AD32" s="4">
        <v>0</v>
      </c>
      <c r="AE32" s="4">
        <v>0</v>
      </c>
      <c r="AF32" s="4">
        <v>2.917345E-2</v>
      </c>
      <c r="AG32" s="4">
        <v>-5.3369050999999557E-3</v>
      </c>
      <c r="AH32" s="4">
        <v>0.40701566889999996</v>
      </c>
      <c r="AI32" s="4">
        <v>-0.61155242809999999</v>
      </c>
      <c r="AJ32" s="4">
        <v>0.59154726339999997</v>
      </c>
      <c r="AK32" s="4">
        <v>-32.401619957500003</v>
      </c>
    </row>
    <row r="33" spans="1:106" ht="14.25">
      <c r="A33" s="5" t="s">
        <v>46</v>
      </c>
      <c r="B33" s="4">
        <v>0.63543379959999768</v>
      </c>
      <c r="C33" s="4">
        <v>-0.46042838910000006</v>
      </c>
      <c r="D33" s="4">
        <v>0.93641951670000012</v>
      </c>
      <c r="E33" s="4">
        <v>0.12398990669999999</v>
      </c>
      <c r="F33" s="4">
        <v>0.2410264915</v>
      </c>
      <c r="G33" s="4">
        <v>-0.19798767580000001</v>
      </c>
      <c r="H33" s="4">
        <v>-0.69016938150000007</v>
      </c>
      <c r="I33" s="4">
        <v>-0.46952007670000007</v>
      </c>
      <c r="J33" s="4">
        <v>6.3373628857999993</v>
      </c>
      <c r="K33" s="4">
        <v>-5.7867840600001941E-2</v>
      </c>
      <c r="L33" s="4">
        <v>9.2327025999985324E-3</v>
      </c>
      <c r="M33" s="4">
        <v>0.33817034629999998</v>
      </c>
      <c r="N33" s="4">
        <v>-8.7630652399999953E-2</v>
      </c>
      <c r="O33" s="4">
        <v>-0.391664664</v>
      </c>
      <c r="P33" s="4">
        <v>-2.176245916100001</v>
      </c>
      <c r="Q33" s="4">
        <v>-1.5554968219</v>
      </c>
      <c r="R33" s="4">
        <v>-3.1072241222000003</v>
      </c>
      <c r="S33" s="4">
        <v>-0.66558833820000007</v>
      </c>
      <c r="T33" s="4">
        <v>11.430635123399998</v>
      </c>
      <c r="U33" s="4">
        <v>1.0044961254000002</v>
      </c>
      <c r="V33" s="4">
        <v>-0.5329730547</v>
      </c>
      <c r="W33" s="4">
        <v>-1.4282439800999995</v>
      </c>
      <c r="X33" s="4">
        <v>2.0260499292</v>
      </c>
      <c r="Y33" s="4">
        <v>9.3063471000001119E-3</v>
      </c>
      <c r="Z33" s="4">
        <v>-0.42060650719999992</v>
      </c>
      <c r="AA33" s="4">
        <v>0</v>
      </c>
      <c r="AB33" s="4">
        <v>-6.4999575803000003</v>
      </c>
      <c r="AC33" s="4">
        <v>-0.2325715302000001</v>
      </c>
      <c r="AD33" s="4">
        <v>-6.0000000000000001E-3</v>
      </c>
      <c r="AE33" s="4">
        <v>-6.2714090000000056E-3</v>
      </c>
      <c r="AF33" s="4">
        <v>-0.55286285479999997</v>
      </c>
      <c r="AG33" s="4">
        <v>0.52467390699999994</v>
      </c>
      <c r="AH33" s="4">
        <v>0.18337882290000007</v>
      </c>
      <c r="AI33" s="4">
        <v>-0.51331601650000003</v>
      </c>
      <c r="AJ33" s="4">
        <v>8.97032685000001E-2</v>
      </c>
      <c r="AK33" s="4">
        <v>2.1434052838999995</v>
      </c>
    </row>
    <row r="34" spans="1:106">
      <c r="A34" s="7" t="s">
        <v>52</v>
      </c>
    </row>
    <row r="35" spans="1:106" customFormat="1">
      <c r="A35" s="7" t="s">
        <v>56</v>
      </c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DB35" s="13"/>
    </row>
    <row r="36" spans="1:106">
      <c r="A36" s="7" t="s">
        <v>50</v>
      </c>
    </row>
    <row r="37" spans="1:106" customFormat="1" ht="13.5" customHeight="1">
      <c r="A37" s="7"/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DB37" s="13"/>
    </row>
  </sheetData>
  <mergeCells count="2">
    <mergeCell ref="A1:AK1"/>
    <mergeCell ref="A2:E2"/>
  </mergeCells>
  <phoneticPr fontId="1" type="noConversion"/>
  <pageMargins left="0.70866141732283472" right="0.38" top="0.74803149606299213" bottom="0.74803149606299213" header="0.31496062992125984" footer="0.31496062992125984"/>
  <pageSetup paperSize="9" scale="79" orientation="landscape" horizontalDpi="4294967294" verticalDpi="0" r:id="rId1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10</vt:i4>
      </vt:variant>
    </vt:vector>
  </HeadingPairs>
  <TitlesOfParts>
    <vt:vector size="20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'10月'!Print_Area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2020-11-19T09:18:01Z</dcterms:modified>
</cp:coreProperties>
</file>