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555" yWindow="30" windowWidth="15480" windowHeight="7215"/>
  </bookViews>
  <sheets>
    <sheet name="以人民币计价" sheetId="3" r:id="rId1"/>
    <sheet name="以美元计价" sheetId="4" r:id="rId2"/>
  </sheets>
  <calcPr calcId="124519"/>
</workbook>
</file>

<file path=xl/calcChain.xml><?xml version="1.0" encoding="utf-8"?>
<calcChain xmlns="http://schemas.openxmlformats.org/spreadsheetml/2006/main">
  <c r="G6" i="3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5"/>
  <c r="G30"/>
  <c r="G31"/>
  <c r="G32"/>
  <c r="G33"/>
  <c r="F31"/>
  <c r="F32"/>
  <c r="F33"/>
  <c r="F30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5"/>
  <c r="E31"/>
  <c r="E32"/>
  <c r="E33"/>
  <c r="E30"/>
  <c r="E29"/>
  <c r="E25"/>
  <c r="E26"/>
  <c r="E27"/>
  <c r="E28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5"/>
  <c r="D31"/>
  <c r="D32"/>
  <c r="D33"/>
  <c r="D30"/>
  <c r="D29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5"/>
  <c r="C31"/>
  <c r="C32"/>
  <c r="C33"/>
  <c r="C30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5"/>
  <c r="O27" i="4" l="1"/>
  <c r="O28"/>
  <c r="O27" i="3"/>
  <c r="O21"/>
  <c r="O8"/>
  <c r="O10"/>
  <c r="O12"/>
  <c r="O16"/>
  <c r="O18"/>
  <c r="O20"/>
  <c r="O24"/>
  <c r="O6" i="4"/>
  <c r="O14"/>
  <c r="O15"/>
  <c r="O22"/>
  <c r="O23"/>
  <c r="O25"/>
  <c r="O26"/>
  <c r="O5"/>
  <c r="O11"/>
  <c r="O29"/>
  <c r="O7"/>
  <c r="O8"/>
  <c r="O9"/>
  <c r="O10"/>
  <c r="O12"/>
  <c r="O13"/>
  <c r="O16"/>
  <c r="O17"/>
  <c r="O18"/>
  <c r="O19"/>
  <c r="O20"/>
  <c r="O21"/>
  <c r="O24"/>
  <c r="O11" i="3"/>
  <c r="O29"/>
  <c r="O19"/>
  <c r="O13" l="1"/>
  <c r="O22"/>
  <c r="O14"/>
  <c r="O17"/>
  <c r="O25"/>
  <c r="O9"/>
  <c r="O7"/>
  <c r="O15"/>
  <c r="O26"/>
  <c r="O23"/>
  <c r="O6"/>
  <c r="O28"/>
  <c r="O5" l="1"/>
</calcChain>
</file>

<file path=xl/sharedStrings.xml><?xml version="1.0" encoding="utf-8"?>
<sst xmlns="http://schemas.openxmlformats.org/spreadsheetml/2006/main" count="82" uniqueCount="31">
  <si>
    <t>项目</t>
    <phoneticPr fontId="1" type="noConversion"/>
  </si>
  <si>
    <t>(一）银行自身</t>
    <phoneticPr fontId="1" type="noConversion"/>
  </si>
  <si>
    <t>(二）银行代客</t>
    <phoneticPr fontId="1" type="noConversion"/>
  </si>
  <si>
    <t>1.经常项目</t>
    <phoneticPr fontId="1" type="noConversion"/>
  </si>
  <si>
    <t xml:space="preserve">   1.1货物贸易</t>
    <phoneticPr fontId="1" type="noConversion"/>
  </si>
  <si>
    <t xml:space="preserve">   1.2服务贸易</t>
    <phoneticPr fontId="1" type="noConversion"/>
  </si>
  <si>
    <t xml:space="preserve">   1.3收益和经常转移</t>
    <phoneticPr fontId="1" type="noConversion"/>
  </si>
  <si>
    <t>2.资本与金融项目</t>
    <phoneticPr fontId="1" type="noConversion"/>
  </si>
  <si>
    <t>其中:  直接投资</t>
    <phoneticPr fontId="1" type="noConversion"/>
  </si>
  <si>
    <t xml:space="preserve">       证券投资</t>
    <phoneticPr fontId="1" type="noConversion"/>
  </si>
  <si>
    <t>售汇</t>
    <phoneticPr fontId="1" type="noConversion"/>
  </si>
  <si>
    <t>合计</t>
    <phoneticPr fontId="1" type="noConversion"/>
  </si>
  <si>
    <t>二、售汇</t>
    <phoneticPr fontId="1" type="noConversion"/>
  </si>
  <si>
    <t>结汇</t>
    <phoneticPr fontId="1" type="noConversion"/>
  </si>
  <si>
    <t>差额</t>
    <phoneticPr fontId="1" type="noConversion"/>
  </si>
  <si>
    <t>一、结汇</t>
    <phoneticPr fontId="1" type="noConversion"/>
  </si>
  <si>
    <t>七、未到期期权Delta净敞口</t>
    <phoneticPr fontId="1" type="noConversion"/>
  </si>
  <si>
    <t>六、本期末远期结售汇累计未到期额</t>
    <phoneticPr fontId="1" type="noConversion"/>
  </si>
  <si>
    <t>四、远期结售汇平仓额</t>
    <phoneticPr fontId="1" type="noConversion"/>
  </si>
  <si>
    <t>五、远期结售汇展期额</t>
    <phoneticPr fontId="1" type="noConversion"/>
  </si>
  <si>
    <t>-</t>
    <phoneticPr fontId="1" type="noConversion"/>
  </si>
  <si>
    <t>三、远期结售汇签约额</t>
    <phoneticPr fontId="1" type="noConversion"/>
  </si>
  <si>
    <t>单位：亿元人民币</t>
    <phoneticPr fontId="1" type="noConversion"/>
  </si>
  <si>
    <t>-</t>
    <phoneticPr fontId="1" type="noConversion"/>
  </si>
  <si>
    <t>七、未到期期权Delta净敞口</t>
    <phoneticPr fontId="1" type="noConversion"/>
  </si>
  <si>
    <t>差额</t>
    <phoneticPr fontId="1" type="noConversion"/>
  </si>
  <si>
    <t>售汇</t>
    <phoneticPr fontId="1" type="noConversion"/>
  </si>
  <si>
    <t>结汇</t>
    <phoneticPr fontId="1" type="noConversion"/>
  </si>
  <si>
    <t>六、本期末远期结售汇累计未到期额</t>
    <phoneticPr fontId="1" type="noConversion"/>
  </si>
  <si>
    <t>单位：亿美元</t>
    <phoneticPr fontId="1" type="noConversion"/>
  </si>
  <si>
    <t>2021年银行结售汇数据（按交易项目）</t>
    <phoneticPr fontId="6" type="noConversion"/>
  </si>
</sst>
</file>

<file path=xl/styles.xml><?xml version="1.0" encoding="utf-8"?>
<styleSheet xmlns="http://schemas.openxmlformats.org/spreadsheetml/2006/main">
  <numFmts count="9">
    <numFmt numFmtId="176" formatCode="#,##0.00_);[Red]\(#,##0.00\)"/>
    <numFmt numFmtId="177" formatCode="#,##0.00_ "/>
    <numFmt numFmtId="178" formatCode="0.00_ "/>
    <numFmt numFmtId="179" formatCode="#,##0.0000000000_ "/>
    <numFmt numFmtId="180" formatCode="#,##0_ "/>
    <numFmt numFmtId="181" formatCode="#,##0.0000_ "/>
    <numFmt numFmtId="182" formatCode="#,##0.00000000_ "/>
    <numFmt numFmtId="183" formatCode="#,##0.0_ "/>
    <numFmt numFmtId="184" formatCode="#,##0.0000000000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4" fontId="3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57" fontId="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4" fontId="2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7" fontId="2" fillId="0" borderId="0" xfId="0" applyNumberFormat="1" applyFont="1">
      <alignment vertical="center"/>
    </xf>
    <xf numFmtId="4" fontId="3" fillId="0" borderId="1" xfId="0" applyNumberFormat="1" applyFont="1" applyBorder="1" applyAlignment="1">
      <alignment horizontal="right" vertical="center"/>
    </xf>
    <xf numFmtId="176" fontId="2" fillId="0" borderId="0" xfId="0" applyNumberFormat="1" applyFont="1">
      <alignment vertical="center"/>
    </xf>
    <xf numFmtId="178" fontId="2" fillId="0" borderId="0" xfId="0" applyNumberFormat="1" applyFont="1">
      <alignment vertical="center"/>
    </xf>
    <xf numFmtId="0" fontId="2" fillId="0" borderId="0" xfId="0" applyFont="1" applyFill="1">
      <alignment vertical="center"/>
    </xf>
    <xf numFmtId="4" fontId="8" fillId="0" borderId="1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179" fontId="3" fillId="0" borderId="0" xfId="0" applyNumberFormat="1" applyFo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181" fontId="2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" fontId="8" fillId="0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180" fontId="3" fillId="0" borderId="0" xfId="0" applyNumberFormat="1" applyFont="1">
      <alignment vertical="center"/>
    </xf>
    <xf numFmtId="177" fontId="2" fillId="0" borderId="0" xfId="0" applyNumberFormat="1" applyFont="1" applyBorder="1">
      <alignment vertical="center"/>
    </xf>
    <xf numFmtId="180" fontId="2" fillId="0" borderId="0" xfId="0" applyNumberFormat="1" applyFont="1" applyBorder="1">
      <alignment vertical="center"/>
    </xf>
    <xf numFmtId="3" fontId="2" fillId="0" borderId="0" xfId="0" applyNumberFormat="1" applyFont="1">
      <alignment vertical="center"/>
    </xf>
    <xf numFmtId="182" fontId="3" fillId="0" borderId="0" xfId="0" applyNumberFormat="1" applyFont="1">
      <alignment vertical="center"/>
    </xf>
    <xf numFmtId="183" fontId="2" fillId="0" borderId="0" xfId="0" applyNumberFormat="1" applyFont="1">
      <alignment vertical="center"/>
    </xf>
    <xf numFmtId="181" fontId="2" fillId="0" borderId="0" xfId="0" applyNumberFormat="1" applyFont="1">
      <alignment vertical="center"/>
    </xf>
    <xf numFmtId="4" fontId="8" fillId="0" borderId="1" xfId="0" applyNumberFormat="1" applyFont="1" applyBorder="1" applyAlignment="1">
      <alignment horizontal="right" vertical="center"/>
    </xf>
    <xf numFmtId="182" fontId="2" fillId="0" borderId="0" xfId="0" applyNumberFormat="1" applyFont="1">
      <alignment vertical="center"/>
    </xf>
    <xf numFmtId="184" fontId="2" fillId="0" borderId="0" xfId="0" applyNumberFormat="1" applyFont="1">
      <alignment vertical="center"/>
    </xf>
    <xf numFmtId="184" fontId="8" fillId="0" borderId="0" xfId="0" applyNumberFormat="1" applyFont="1">
      <alignment vertical="center"/>
    </xf>
    <xf numFmtId="180" fontId="11" fillId="2" borderId="0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2"/>
  <sheetViews>
    <sheetView tabSelected="1" topLeftCell="A7" workbookViewId="0">
      <pane xSplit="2" topLeftCell="C1" activePane="topRight" state="frozen"/>
      <selection activeCell="A4" sqref="A4"/>
      <selection pane="topRight" activeCell="I29" sqref="I29"/>
    </sheetView>
  </sheetViews>
  <sheetFormatPr defaultRowHeight="12"/>
  <cols>
    <col min="1" max="1" width="20.375" style="1" customWidth="1"/>
    <col min="2" max="2" width="9.25" style="1" customWidth="1"/>
    <col min="3" max="3" width="9.5" style="1" customWidth="1"/>
    <col min="4" max="5" width="9.125" style="1" customWidth="1"/>
    <col min="6" max="6" width="9.875" style="1" customWidth="1"/>
    <col min="7" max="7" width="9.75" style="1" customWidth="1"/>
    <col min="8" max="8" width="10.375" style="1" customWidth="1"/>
    <col min="9" max="9" width="10.875" style="12" customWidth="1"/>
    <col min="10" max="10" width="11" style="1" customWidth="1"/>
    <col min="11" max="11" width="9.75" style="1" customWidth="1"/>
    <col min="12" max="12" width="10.625" style="1" customWidth="1"/>
    <col min="13" max="13" width="10.375" style="1" customWidth="1"/>
    <col min="14" max="14" width="10.125" style="1" customWidth="1"/>
    <col min="15" max="15" width="10.25" style="1" customWidth="1"/>
    <col min="16" max="16" width="9.375" style="1" bestFit="1" customWidth="1"/>
    <col min="17" max="17" width="17.125" style="1" bestFit="1" customWidth="1"/>
    <col min="18" max="18" width="9.375" style="1" bestFit="1" customWidth="1"/>
    <col min="19" max="16384" width="9" style="1"/>
  </cols>
  <sheetData>
    <row r="1" spans="1:17" s="4" customFormat="1" ht="28.5" customHeight="1">
      <c r="A1" s="55"/>
      <c r="B1" s="55"/>
      <c r="C1" s="55"/>
      <c r="D1" s="55"/>
      <c r="E1" s="29"/>
      <c r="J1" s="25"/>
      <c r="K1" s="25"/>
      <c r="L1" s="25"/>
    </row>
    <row r="2" spans="1:17" ht="18.75">
      <c r="A2" s="39" t="s">
        <v>30</v>
      </c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7">
      <c r="A3" s="3" t="s">
        <v>22</v>
      </c>
      <c r="B3" s="3"/>
      <c r="C3" s="4"/>
      <c r="D3" s="4"/>
      <c r="E3" s="4"/>
      <c r="F3" s="4"/>
      <c r="G3" s="4"/>
      <c r="H3" s="4"/>
      <c r="I3" s="15"/>
      <c r="J3" s="4"/>
      <c r="K3" s="16"/>
      <c r="L3" s="4"/>
      <c r="M3" s="4"/>
      <c r="N3" s="4"/>
    </row>
    <row r="4" spans="1:17">
      <c r="A4" s="41" t="s">
        <v>0</v>
      </c>
      <c r="B4" s="42"/>
      <c r="C4" s="5">
        <v>44197</v>
      </c>
      <c r="D4" s="5">
        <v>44228</v>
      </c>
      <c r="E4" s="5">
        <v>44256</v>
      </c>
      <c r="F4" s="5">
        <v>44287</v>
      </c>
      <c r="G4" s="5">
        <v>44317</v>
      </c>
      <c r="H4" s="5">
        <v>44348</v>
      </c>
      <c r="I4" s="5">
        <v>44378</v>
      </c>
      <c r="J4" s="5">
        <v>44409</v>
      </c>
      <c r="K4" s="5">
        <v>44440</v>
      </c>
      <c r="L4" s="5">
        <v>44470</v>
      </c>
      <c r="M4" s="5">
        <v>44501</v>
      </c>
      <c r="N4" s="5">
        <v>44531</v>
      </c>
      <c r="O4" s="5" t="s">
        <v>11</v>
      </c>
    </row>
    <row r="5" spans="1:17">
      <c r="A5" s="43" t="s">
        <v>15</v>
      </c>
      <c r="B5" s="44"/>
      <c r="C5" s="2">
        <f>以美元计价!C5*6.4771</f>
        <v>12922.758213470001</v>
      </c>
      <c r="D5" s="2">
        <f>以美元计价!D5*6.4602</f>
        <v>10915.955630820001</v>
      </c>
      <c r="E5" s="2">
        <f>以美元计价!E5*6.5066</f>
        <v>14423.01300038</v>
      </c>
      <c r="F5" s="2">
        <f>以美元计价!F5*6.5204</f>
        <v>12411.774403840001</v>
      </c>
      <c r="G5" s="2">
        <f>以美元计价!G5*6.4316</f>
        <v>12420.27564596</v>
      </c>
      <c r="H5" s="2"/>
      <c r="I5" s="2"/>
      <c r="J5" s="2"/>
      <c r="K5" s="2"/>
      <c r="L5" s="2"/>
      <c r="M5" s="2"/>
      <c r="N5" s="2"/>
      <c r="O5" s="7">
        <f>SUM(C5:N5)</f>
        <v>63093.77689447</v>
      </c>
      <c r="P5" s="12"/>
      <c r="Q5" s="33"/>
    </row>
    <row r="6" spans="1:17">
      <c r="A6" s="43" t="s">
        <v>1</v>
      </c>
      <c r="B6" s="44"/>
      <c r="C6" s="2">
        <f>以美元计价!C6*6.4771</f>
        <v>770.97245155000007</v>
      </c>
      <c r="D6" s="2">
        <f>以美元计价!D6*6.4602</f>
        <v>680.71062798000003</v>
      </c>
      <c r="E6" s="2">
        <f>以美元计价!E6*6.5066</f>
        <v>816.27509243999998</v>
      </c>
      <c r="F6" s="2">
        <f>以美元计价!F6*6.5204</f>
        <v>899.86345096000002</v>
      </c>
      <c r="G6" s="2">
        <f>以美元计价!G6*6.4316</f>
        <v>768.24239996000006</v>
      </c>
      <c r="H6" s="2"/>
      <c r="I6" s="2"/>
      <c r="J6" s="2"/>
      <c r="K6" s="2"/>
      <c r="L6" s="2"/>
      <c r="M6" s="2"/>
      <c r="N6" s="2"/>
      <c r="O6" s="7">
        <f>SUM(C6:N6)</f>
        <v>3936.0640228900002</v>
      </c>
      <c r="P6" s="12"/>
    </row>
    <row r="7" spans="1:17">
      <c r="A7" s="43" t="s">
        <v>2</v>
      </c>
      <c r="B7" s="44"/>
      <c r="C7" s="2">
        <f>以美元计价!C7*6.4771</f>
        <v>12151.78576192</v>
      </c>
      <c r="D7" s="2">
        <f>以美元计价!D7*6.4602</f>
        <v>10235.24500284</v>
      </c>
      <c r="E7" s="2">
        <f>以美元计价!E7*6.5066</f>
        <v>13606.737907940002</v>
      </c>
      <c r="F7" s="2">
        <f>以美元计价!F7*6.5204</f>
        <v>11511.910952880002</v>
      </c>
      <c r="G7" s="2">
        <f>以美元计价!G7*6.4316</f>
        <v>11652.033246000001</v>
      </c>
      <c r="H7" s="2"/>
      <c r="I7" s="2"/>
      <c r="J7" s="2"/>
      <c r="K7" s="2"/>
      <c r="L7" s="2"/>
      <c r="M7" s="2"/>
      <c r="N7" s="2"/>
      <c r="O7" s="7">
        <f>SUM(C7:N7)</f>
        <v>59157.712871579999</v>
      </c>
      <c r="P7" s="12"/>
    </row>
    <row r="8" spans="1:17">
      <c r="A8" s="43" t="s">
        <v>3</v>
      </c>
      <c r="B8" s="44"/>
      <c r="C8" s="2">
        <f>以美元计价!C8*6.4771</f>
        <v>10306.93280022</v>
      </c>
      <c r="D8" s="2">
        <f>以美元计价!D8*6.4602</f>
        <v>8227.1047532400007</v>
      </c>
      <c r="E8" s="2">
        <f>以美元计价!E8*6.5066</f>
        <v>11130.337659819999</v>
      </c>
      <c r="F8" s="2">
        <f>以美元计价!F8*6.5204</f>
        <v>9457.4685372000004</v>
      </c>
      <c r="G8" s="2">
        <f>以美元计价!G8*6.4316</f>
        <v>9885.4965456800001</v>
      </c>
      <c r="H8" s="2"/>
      <c r="I8" s="2"/>
      <c r="J8" s="2"/>
      <c r="K8" s="2"/>
      <c r="L8" s="2"/>
      <c r="M8" s="2"/>
      <c r="N8" s="2"/>
      <c r="O8" s="7">
        <f t="shared" ref="O8:O27" si="0">SUM(C8:N8)</f>
        <v>49007.34029616</v>
      </c>
      <c r="P8" s="12"/>
    </row>
    <row r="9" spans="1:17">
      <c r="A9" s="45" t="s">
        <v>4</v>
      </c>
      <c r="B9" s="46"/>
      <c r="C9" s="2">
        <f>以美元计价!C9*6.4771</f>
        <v>9228.6925540600005</v>
      </c>
      <c r="D9" s="2">
        <f>以美元计价!D9*6.4602</f>
        <v>7248.3133910400011</v>
      </c>
      <c r="E9" s="2">
        <f>以美元计价!E9*6.5066</f>
        <v>10009.782719700001</v>
      </c>
      <c r="F9" s="2">
        <f>以美元计价!F9*6.5204</f>
        <v>8442.4587344800002</v>
      </c>
      <c r="G9" s="2">
        <f>以美元计价!G9*6.4316</f>
        <v>8945.9574839600009</v>
      </c>
      <c r="H9" s="2"/>
      <c r="I9" s="2"/>
      <c r="J9" s="2"/>
      <c r="K9" s="2"/>
      <c r="L9" s="2"/>
      <c r="M9" s="2"/>
      <c r="N9" s="2"/>
      <c r="O9" s="7">
        <f t="shared" si="0"/>
        <v>43875.204883240003</v>
      </c>
      <c r="P9" s="12"/>
    </row>
    <row r="10" spans="1:17">
      <c r="A10" s="45" t="s">
        <v>5</v>
      </c>
      <c r="B10" s="46"/>
      <c r="C10" s="2">
        <f>以美元计价!C10*6.4771</f>
        <v>740.19910173999995</v>
      </c>
      <c r="D10" s="2">
        <f>以美元计价!D10*6.4602</f>
        <v>724.53339468000013</v>
      </c>
      <c r="E10" s="2">
        <f>以美元计价!E10*6.5066</f>
        <v>859.22711101999994</v>
      </c>
      <c r="F10" s="2">
        <f>以美元计价!F10*6.5204</f>
        <v>673.30954480000003</v>
      </c>
      <c r="G10" s="2">
        <f>以美元计价!G10*6.4316</f>
        <v>722.54716828000005</v>
      </c>
      <c r="H10" s="2"/>
      <c r="I10" s="2"/>
      <c r="J10" s="2"/>
      <c r="K10" s="2"/>
      <c r="L10" s="2"/>
      <c r="M10" s="2"/>
      <c r="N10" s="2"/>
      <c r="O10" s="7">
        <f t="shared" si="0"/>
        <v>3719.8163205199999</v>
      </c>
      <c r="P10" s="12"/>
    </row>
    <row r="11" spans="1:17">
      <c r="A11" s="47" t="s">
        <v>6</v>
      </c>
      <c r="B11" s="48"/>
      <c r="C11" s="2">
        <f>以美元计价!C11*6.4771</f>
        <v>338.04114441999997</v>
      </c>
      <c r="D11" s="2">
        <f>以美元计价!D11*6.4602</f>
        <v>254.25796751999999</v>
      </c>
      <c r="E11" s="2">
        <f>以美元计价!E11*6.5066</f>
        <v>261.32782909999997</v>
      </c>
      <c r="F11" s="2">
        <f>以美元计价!F11*6.5204</f>
        <v>341.70025792000001</v>
      </c>
      <c r="G11" s="2">
        <f>以美元计价!G11*6.4316</f>
        <v>216.99189344000001</v>
      </c>
      <c r="H11" s="2"/>
      <c r="I11" s="2"/>
      <c r="J11" s="2"/>
      <c r="K11" s="2"/>
      <c r="L11" s="2"/>
      <c r="M11" s="2"/>
      <c r="N11" s="2"/>
      <c r="O11" s="7">
        <f t="shared" si="0"/>
        <v>1412.3190924</v>
      </c>
      <c r="P11" s="12"/>
    </row>
    <row r="12" spans="1:17">
      <c r="A12" s="49" t="s">
        <v>7</v>
      </c>
      <c r="B12" s="50"/>
      <c r="C12" s="2">
        <f>以美元计价!C12*6.4771</f>
        <v>1844.8529616999999</v>
      </c>
      <c r="D12" s="2">
        <f>以美元计价!D12*6.4602</f>
        <v>2008.1402496000003</v>
      </c>
      <c r="E12" s="2">
        <f>以美元计价!E12*6.5066</f>
        <v>2476.40024812</v>
      </c>
      <c r="F12" s="2">
        <f>以美元计价!F12*6.5204</f>
        <v>2054.4424156800001</v>
      </c>
      <c r="G12" s="2">
        <f>以美元计价!G12*6.4316</f>
        <v>1766.5367003200004</v>
      </c>
      <c r="H12" s="2"/>
      <c r="I12" s="2"/>
      <c r="J12" s="2"/>
      <c r="K12" s="2"/>
      <c r="L12" s="2"/>
      <c r="M12" s="2"/>
      <c r="N12" s="2"/>
      <c r="O12" s="7">
        <f t="shared" si="0"/>
        <v>10150.37257542</v>
      </c>
      <c r="P12" s="12"/>
      <c r="Q12" s="34"/>
    </row>
    <row r="13" spans="1:17">
      <c r="A13" s="51" t="s">
        <v>8</v>
      </c>
      <c r="B13" s="52"/>
      <c r="C13" s="2">
        <f>以美元计价!C13*6.4771</f>
        <v>869.78644143999998</v>
      </c>
      <c r="D13" s="2">
        <f>以美元计价!D13*6.4602</f>
        <v>693.41525730000001</v>
      </c>
      <c r="E13" s="2">
        <f>以美元计价!E13*6.5066</f>
        <v>990.0670290999999</v>
      </c>
      <c r="F13" s="2">
        <f>以美元计价!F13*6.5204</f>
        <v>1012.4192478</v>
      </c>
      <c r="G13" s="2">
        <f>以美元计价!G13*6.4316</f>
        <v>745.98970712000005</v>
      </c>
      <c r="H13" s="2"/>
      <c r="I13" s="2"/>
      <c r="J13" s="2"/>
      <c r="K13" s="2"/>
      <c r="L13" s="2"/>
      <c r="M13" s="2"/>
      <c r="N13" s="2"/>
      <c r="O13" s="7">
        <f t="shared" si="0"/>
        <v>4311.6776827599997</v>
      </c>
      <c r="P13" s="12"/>
      <c r="Q13" s="34"/>
    </row>
    <row r="14" spans="1:17">
      <c r="A14" s="51" t="s">
        <v>9</v>
      </c>
      <c r="B14" s="52"/>
      <c r="C14" s="2">
        <f>以美元计价!C14*6.4771</f>
        <v>760.26969151000003</v>
      </c>
      <c r="D14" s="2">
        <f>以美元计价!D14*6.4602</f>
        <v>1062.3792439800002</v>
      </c>
      <c r="E14" s="2">
        <f>以美元计价!E14*6.5066</f>
        <v>1091.5237922400001</v>
      </c>
      <c r="F14" s="2">
        <f>以美元计价!F14*6.5204</f>
        <v>786.69734468000013</v>
      </c>
      <c r="G14" s="2">
        <f>以美元计价!G14*6.4316</f>
        <v>777.87629360000005</v>
      </c>
      <c r="H14" s="2"/>
      <c r="I14" s="2"/>
      <c r="J14" s="2"/>
      <c r="K14" s="2"/>
      <c r="L14" s="2"/>
      <c r="M14" s="2"/>
      <c r="N14" s="2"/>
      <c r="O14" s="7">
        <f t="shared" si="0"/>
        <v>4478.7463660100011</v>
      </c>
      <c r="P14" s="12"/>
    </row>
    <row r="15" spans="1:17">
      <c r="A15" s="53" t="s">
        <v>12</v>
      </c>
      <c r="B15" s="54"/>
      <c r="C15" s="2">
        <f>以美元计价!C15*6.4771</f>
        <v>10279.15057519</v>
      </c>
      <c r="D15" s="2">
        <f>以美元计价!D15*6.4602</f>
        <v>9105.7307144400002</v>
      </c>
      <c r="E15" s="2">
        <f>以美元计价!E15*6.5066</f>
        <v>13141.539431699999</v>
      </c>
      <c r="F15" s="2">
        <f>以美元计价!F15*6.5204</f>
        <v>12268.253879440001</v>
      </c>
      <c r="G15" s="2">
        <f>以美元计价!G15*6.4316</f>
        <v>10952.266161760001</v>
      </c>
      <c r="H15" s="2"/>
      <c r="I15" s="2"/>
      <c r="J15" s="2"/>
      <c r="K15" s="2"/>
      <c r="L15" s="2"/>
      <c r="M15" s="2"/>
      <c r="N15" s="2"/>
      <c r="O15" s="7">
        <f>SUM(C15:N15)</f>
        <v>55746.940762530001</v>
      </c>
      <c r="P15" s="12"/>
    </row>
    <row r="16" spans="1:17">
      <c r="A16" s="53" t="s">
        <v>1</v>
      </c>
      <c r="B16" s="54"/>
      <c r="C16" s="2">
        <f>以美元计价!C16*6.4771</f>
        <v>764.13911105</v>
      </c>
      <c r="D16" s="2">
        <f>以美元计价!D16*6.4602</f>
        <v>1038.1186089</v>
      </c>
      <c r="E16" s="2">
        <f>以美元计价!E16*6.5066</f>
        <v>861.54476193999994</v>
      </c>
      <c r="F16" s="2">
        <f>以美元计价!F16*6.5204</f>
        <v>681.53763756000001</v>
      </c>
      <c r="G16" s="2">
        <f>以美元计价!G16*6.4316</f>
        <v>692.9232186800001</v>
      </c>
      <c r="H16" s="2"/>
      <c r="I16" s="2"/>
      <c r="J16" s="2"/>
      <c r="K16" s="2"/>
      <c r="L16" s="2"/>
      <c r="M16" s="2"/>
      <c r="N16" s="2"/>
      <c r="O16" s="7">
        <f>SUM(C16:N16)</f>
        <v>4038.2633381300002</v>
      </c>
      <c r="P16" s="12"/>
    </row>
    <row r="17" spans="1:16">
      <c r="A17" s="53" t="s">
        <v>2</v>
      </c>
      <c r="B17" s="54"/>
      <c r="C17" s="2">
        <f>以美元计价!C17*6.4771</f>
        <v>9515.0114641399996</v>
      </c>
      <c r="D17" s="2">
        <f>以美元计价!D17*6.4602</f>
        <v>8067.612105539999</v>
      </c>
      <c r="E17" s="2">
        <f>以美元计价!E17*6.5066</f>
        <v>12279.994669759999</v>
      </c>
      <c r="F17" s="2">
        <f>以美元计价!F17*6.5204</f>
        <v>11586.716241880002</v>
      </c>
      <c r="G17" s="2">
        <f>以美元计价!G17*6.4316</f>
        <v>10259.342943080001</v>
      </c>
      <c r="H17" s="2"/>
      <c r="I17" s="2"/>
      <c r="J17" s="2"/>
      <c r="K17" s="2"/>
      <c r="L17" s="2"/>
      <c r="M17" s="2"/>
      <c r="N17" s="2"/>
      <c r="O17" s="7">
        <f t="shared" si="0"/>
        <v>51708.677424400004</v>
      </c>
      <c r="P17" s="12"/>
    </row>
    <row r="18" spans="1:16">
      <c r="A18" s="49" t="s">
        <v>3</v>
      </c>
      <c r="B18" s="50"/>
      <c r="C18" s="2">
        <f>以美元计价!C18*6.4771</f>
        <v>7919.2127130899999</v>
      </c>
      <c r="D18" s="2">
        <f>以美元计价!D18*6.4602</f>
        <v>6705.1003678200013</v>
      </c>
      <c r="E18" s="2">
        <f>以美元计价!E18*6.5066</f>
        <v>10016.020597119999</v>
      </c>
      <c r="F18" s="2">
        <f>以美元计价!F18*6.5204</f>
        <v>9947.8912946400014</v>
      </c>
      <c r="G18" s="2">
        <f>以美元计价!G18*6.4316</f>
        <v>8784.1821628400012</v>
      </c>
      <c r="H18" s="2"/>
      <c r="I18" s="2"/>
      <c r="J18" s="2"/>
      <c r="K18" s="2"/>
      <c r="L18" s="2"/>
      <c r="M18" s="2"/>
      <c r="N18" s="2"/>
      <c r="O18" s="7">
        <f t="shared" si="0"/>
        <v>43372.407135510002</v>
      </c>
      <c r="P18" s="12"/>
    </row>
    <row r="19" spans="1:16">
      <c r="A19" s="51" t="s">
        <v>4</v>
      </c>
      <c r="B19" s="52"/>
      <c r="C19" s="2">
        <f>以美元计价!C19*6.4771</f>
        <v>6491.8386410499998</v>
      </c>
      <c r="D19" s="2">
        <f>以美元计价!D19*6.4602</f>
        <v>5564.5611021000004</v>
      </c>
      <c r="E19" s="2">
        <f>以美元计价!E19*6.5066</f>
        <v>8315.7672872599996</v>
      </c>
      <c r="F19" s="2">
        <f>以美元计价!F19*6.5204</f>
        <v>8468.4027540400002</v>
      </c>
      <c r="G19" s="2">
        <f>以美元计价!G19*6.4316</f>
        <v>7274.64319428</v>
      </c>
      <c r="H19" s="2"/>
      <c r="I19" s="2"/>
      <c r="J19" s="2"/>
      <c r="K19" s="2"/>
      <c r="L19" s="2"/>
      <c r="M19" s="2"/>
      <c r="N19" s="2"/>
      <c r="O19" s="7">
        <f t="shared" si="0"/>
        <v>36115.212978729993</v>
      </c>
      <c r="P19" s="12"/>
    </row>
    <row r="20" spans="1:16">
      <c r="A20" s="51" t="s">
        <v>5</v>
      </c>
      <c r="B20" s="52"/>
      <c r="C20" s="2">
        <f>以美元计价!C20*6.4771</f>
        <v>1170.1179096599999</v>
      </c>
      <c r="D20" s="2">
        <f>以美元计价!D20*6.4602</f>
        <v>874.03017492000004</v>
      </c>
      <c r="E20" s="2">
        <f>以美元计价!E20*6.5066</f>
        <v>1227.5780995599998</v>
      </c>
      <c r="F20" s="2">
        <f>以美元计价!F20*6.5204</f>
        <v>1048.7333115199999</v>
      </c>
      <c r="G20" s="2">
        <f>以美元计价!G20*6.4316</f>
        <v>1063.79435792</v>
      </c>
      <c r="H20" s="2"/>
      <c r="I20" s="2"/>
      <c r="J20" s="2"/>
      <c r="K20" s="2"/>
      <c r="L20" s="2"/>
      <c r="M20" s="2"/>
      <c r="N20" s="2"/>
      <c r="O20" s="7">
        <f t="shared" si="0"/>
        <v>5384.2538535799995</v>
      </c>
      <c r="P20" s="12"/>
    </row>
    <row r="21" spans="1:16">
      <c r="A21" s="51" t="s">
        <v>6</v>
      </c>
      <c r="B21" s="52"/>
      <c r="C21" s="2">
        <f>以美元计价!C21*6.4771</f>
        <v>257.25616237999998</v>
      </c>
      <c r="D21" s="2">
        <f>以美元计价!D21*6.4602</f>
        <v>266.50909080000002</v>
      </c>
      <c r="E21" s="2">
        <f>以美元计价!E21*6.5066</f>
        <v>472.67521029999995</v>
      </c>
      <c r="F21" s="2">
        <f>以美元计价!F21*6.5204</f>
        <v>430.75522908000005</v>
      </c>
      <c r="G21" s="2">
        <f>以美元计价!G21*6.4316</f>
        <v>445.74461064000008</v>
      </c>
      <c r="H21" s="2"/>
      <c r="I21" s="2"/>
      <c r="J21" s="2"/>
      <c r="K21" s="2"/>
      <c r="L21" s="2"/>
      <c r="M21" s="2"/>
      <c r="N21" s="2"/>
      <c r="O21" s="7">
        <f t="shared" si="0"/>
        <v>1872.9403031999998</v>
      </c>
      <c r="P21" s="12"/>
    </row>
    <row r="22" spans="1:16">
      <c r="A22" s="56" t="s">
        <v>7</v>
      </c>
      <c r="B22" s="57"/>
      <c r="C22" s="2">
        <f>以美元计价!C22*6.4771</f>
        <v>1595.79875105</v>
      </c>
      <c r="D22" s="2">
        <f>以美元计价!D22*6.4602</f>
        <v>1362.5117377200002</v>
      </c>
      <c r="E22" s="2">
        <f>以美元计价!E22*6.5066</f>
        <v>2263.97407264</v>
      </c>
      <c r="F22" s="2">
        <f>以美元计价!F22*6.5204</f>
        <v>1638.82494724</v>
      </c>
      <c r="G22" s="2">
        <f>以美元计价!G22*6.4316</f>
        <v>1475.1607802400001</v>
      </c>
      <c r="H22" s="2"/>
      <c r="I22" s="2"/>
      <c r="J22" s="2"/>
      <c r="K22" s="2"/>
      <c r="L22" s="2"/>
      <c r="M22" s="2"/>
      <c r="N22" s="2"/>
      <c r="O22" s="7">
        <f>SUM(C22:N22)</f>
        <v>8336.2702888900003</v>
      </c>
      <c r="P22" s="12"/>
    </row>
    <row r="23" spans="1:16">
      <c r="A23" s="58" t="s">
        <v>8</v>
      </c>
      <c r="B23" s="59"/>
      <c r="C23" s="2">
        <f>以美元计价!C23*6.4771</f>
        <v>393.41387232</v>
      </c>
      <c r="D23" s="2">
        <f>以美元计价!D23*6.4602</f>
        <v>344.85258222000004</v>
      </c>
      <c r="E23" s="2">
        <f>以美元计价!E23*6.5066</f>
        <v>498.50380965999994</v>
      </c>
      <c r="F23" s="2">
        <f>以美元计价!F23*6.5204</f>
        <v>682.11664908000012</v>
      </c>
      <c r="G23" s="2">
        <f>以美元计价!G23*6.4316</f>
        <v>552.81081268000003</v>
      </c>
      <c r="H23" s="2"/>
      <c r="I23" s="2"/>
      <c r="J23" s="2"/>
      <c r="K23" s="2"/>
      <c r="L23" s="2"/>
      <c r="M23" s="2"/>
      <c r="N23" s="2"/>
      <c r="O23" s="7">
        <f t="shared" si="0"/>
        <v>2471.6977259599998</v>
      </c>
      <c r="P23" s="12"/>
    </row>
    <row r="24" spans="1:16">
      <c r="A24" s="58" t="s">
        <v>9</v>
      </c>
      <c r="B24" s="59"/>
      <c r="C24" s="2">
        <f>以美元计价!C24*6.4771</f>
        <v>1010.23393471</v>
      </c>
      <c r="D24" s="2">
        <f>以美元计价!D24*6.4602</f>
        <v>748.83020687999999</v>
      </c>
      <c r="E24" s="2">
        <f>以美元计价!E24*6.5066</f>
        <v>1238.8807144199998</v>
      </c>
      <c r="F24" s="2">
        <f>以美元计价!F24*6.5204</f>
        <v>621.91118772000004</v>
      </c>
      <c r="G24" s="2">
        <f>以美元计价!G24*6.4316</f>
        <v>610.51834368000004</v>
      </c>
      <c r="H24" s="2"/>
      <c r="I24" s="2"/>
      <c r="J24" s="2"/>
      <c r="K24" s="2"/>
      <c r="L24" s="2"/>
      <c r="M24" s="2"/>
      <c r="N24" s="2"/>
      <c r="O24" s="7">
        <f t="shared" si="0"/>
        <v>4230.3743874100001</v>
      </c>
      <c r="P24" s="12"/>
    </row>
    <row r="25" spans="1:16">
      <c r="A25" s="37" t="s">
        <v>21</v>
      </c>
      <c r="B25" s="8" t="s">
        <v>13</v>
      </c>
      <c r="C25" s="2">
        <f>以美元计价!C25*6.4771</f>
        <v>2825.0545268400001</v>
      </c>
      <c r="D25" s="2">
        <f>以美元计价!D25*6.4602</f>
        <v>1980.28451322</v>
      </c>
      <c r="E25" s="2">
        <f>以美元计价!E25*6.5066</f>
        <v>2821.8974548199999</v>
      </c>
      <c r="F25" s="2">
        <f>以美元计价!F25*6.5204</f>
        <v>1783.9651390000004</v>
      </c>
      <c r="G25" s="2">
        <f>以美元计价!G25*6.4316</f>
        <v>3009.0684380400003</v>
      </c>
      <c r="H25" s="2"/>
      <c r="I25" s="2"/>
      <c r="J25" s="2"/>
      <c r="K25" s="2"/>
      <c r="L25" s="2"/>
      <c r="M25" s="2"/>
      <c r="N25" s="2"/>
      <c r="O25" s="7">
        <f t="shared" si="0"/>
        <v>12420.27007192</v>
      </c>
      <c r="P25" s="12"/>
    </row>
    <row r="26" spans="1:16">
      <c r="A26" s="37"/>
      <c r="B26" s="8" t="s">
        <v>10</v>
      </c>
      <c r="C26" s="2">
        <f>以美元计价!C26*6.4771</f>
        <v>2042.2594246599999</v>
      </c>
      <c r="D26" s="2">
        <f>以美元计价!D26*6.4602</f>
        <v>994.03485011999999</v>
      </c>
      <c r="E26" s="2">
        <f>以美元计价!E26*6.5066</f>
        <v>2396.48033098</v>
      </c>
      <c r="F26" s="2">
        <f>以美元计价!F26*6.5204</f>
        <v>1611.4092734000001</v>
      </c>
      <c r="G26" s="2">
        <f>以美元计价!G26*6.4316</f>
        <v>1552.3071790800002</v>
      </c>
      <c r="H26" s="2"/>
      <c r="I26" s="2"/>
      <c r="J26" s="2"/>
      <c r="K26" s="2"/>
      <c r="L26" s="2"/>
      <c r="M26" s="2"/>
      <c r="N26" s="2"/>
      <c r="O26" s="7">
        <f t="shared" si="0"/>
        <v>8596.4910582400007</v>
      </c>
      <c r="P26" s="12"/>
    </row>
    <row r="27" spans="1:16">
      <c r="A27" s="37"/>
      <c r="B27" s="8" t="s">
        <v>14</v>
      </c>
      <c r="C27" s="2">
        <f>以美元计价!C27*6.4771</f>
        <v>782.79510218000007</v>
      </c>
      <c r="D27" s="2">
        <f>以美元计价!D27*6.4602</f>
        <v>986.24966310000013</v>
      </c>
      <c r="E27" s="2">
        <f>以美元计价!E27*6.5066</f>
        <v>425.41712383999999</v>
      </c>
      <c r="F27" s="2">
        <f>以美元计价!F27*6.5204</f>
        <v>172.5558656</v>
      </c>
      <c r="G27" s="2">
        <f>以美元计价!G27*6.4316</f>
        <v>1456.7612589600001</v>
      </c>
      <c r="H27" s="2"/>
      <c r="I27" s="2"/>
      <c r="J27" s="2"/>
      <c r="K27" s="2"/>
      <c r="L27" s="2"/>
      <c r="M27" s="2"/>
      <c r="N27" s="2"/>
      <c r="O27" s="7">
        <f t="shared" si="0"/>
        <v>3823.7790136800004</v>
      </c>
      <c r="P27" s="12"/>
    </row>
    <row r="28" spans="1:16">
      <c r="A28" s="18" t="s">
        <v>18</v>
      </c>
      <c r="B28" s="8" t="s">
        <v>14</v>
      </c>
      <c r="C28" s="2">
        <f>以美元计价!C28*6.4771</f>
        <v>-265.37844577999999</v>
      </c>
      <c r="D28" s="2">
        <f>以美元计价!D28*6.4602</f>
        <v>-132.32169252000003</v>
      </c>
      <c r="E28" s="2">
        <f>以美元计价!E28*6.5066</f>
        <v>-49.508719399999997</v>
      </c>
      <c r="F28" s="2">
        <f>以美元计价!F28*6.5204</f>
        <v>-317.364169</v>
      </c>
      <c r="G28" s="2">
        <f>以美元计价!G28*6.4316</f>
        <v>-103.7127658</v>
      </c>
      <c r="H28" s="2"/>
      <c r="I28" s="2"/>
      <c r="J28" s="2"/>
      <c r="K28" s="2"/>
      <c r="L28" s="2"/>
      <c r="M28" s="2"/>
      <c r="N28" s="2"/>
      <c r="O28" s="7">
        <f>SUM(C28:N28)</f>
        <v>-868.28579250000007</v>
      </c>
      <c r="P28" s="12"/>
    </row>
    <row r="29" spans="1:16">
      <c r="A29" s="17" t="s">
        <v>19</v>
      </c>
      <c r="B29" s="8" t="s">
        <v>14</v>
      </c>
      <c r="C29" s="2">
        <f>以美元计价!C29*6.4771</f>
        <v>-27.068448610000001</v>
      </c>
      <c r="D29" s="2">
        <f>以美元计价!D29*6.4602</f>
        <v>-28.717527059999998</v>
      </c>
      <c r="E29" s="2">
        <f>以美元计价!E29*6.5066</f>
        <v>-218.80264348</v>
      </c>
      <c r="F29" s="2">
        <f>以美元计价!F29*6.5204</f>
        <v>-88.959773320000011</v>
      </c>
      <c r="G29" s="2">
        <f>以美元计价!G29*6.4316</f>
        <v>0.28877884000000004</v>
      </c>
      <c r="H29" s="2"/>
      <c r="I29" s="2"/>
      <c r="J29" s="2"/>
      <c r="K29" s="2"/>
      <c r="L29" s="2"/>
      <c r="M29" s="2"/>
      <c r="N29" s="2"/>
      <c r="O29" s="7">
        <f>SUM(C29:N29)</f>
        <v>-363.25961362999999</v>
      </c>
      <c r="P29" s="12"/>
    </row>
    <row r="30" spans="1:16" s="13" customFormat="1" ht="12" customHeight="1">
      <c r="A30" s="38" t="s">
        <v>17</v>
      </c>
      <c r="B30" s="8" t="s">
        <v>13</v>
      </c>
      <c r="C30" s="2">
        <f>以美元计价!C30*6.4709</f>
        <v>9011.840597710001</v>
      </c>
      <c r="D30" s="2">
        <f>以美元计价!D30*6.4713</f>
        <v>9238.4550594600005</v>
      </c>
      <c r="E30" s="2">
        <f>以美元计价!E30*6.5713</f>
        <v>9573.3984049999999</v>
      </c>
      <c r="F30" s="2">
        <f>以美元计价!F30*6.4672</f>
        <v>9285.6251616000009</v>
      </c>
      <c r="G30" s="2">
        <f>以美元计价!G30*6.3682</f>
        <v>9889.1873323</v>
      </c>
      <c r="H30" s="2"/>
      <c r="I30" s="2"/>
      <c r="J30" s="2"/>
      <c r="K30" s="2"/>
      <c r="L30" s="2"/>
      <c r="M30" s="2"/>
      <c r="N30" s="2"/>
      <c r="O30" s="10" t="s">
        <v>20</v>
      </c>
      <c r="P30" s="12"/>
    </row>
    <row r="31" spans="1:16" s="13" customFormat="1">
      <c r="A31" s="38"/>
      <c r="B31" s="8" t="s">
        <v>10</v>
      </c>
      <c r="C31" s="2">
        <f>以美元计价!C31*6.4709</f>
        <v>5908.7981535100007</v>
      </c>
      <c r="D31" s="2">
        <f>以美元计价!D31*6.4713</f>
        <v>5895.8545314900002</v>
      </c>
      <c r="E31" s="2">
        <f>以美元计价!E31*6.5713</f>
        <v>6889.6735708300002</v>
      </c>
      <c r="F31" s="2">
        <f>以美元计价!F31*6.4672</f>
        <v>6737.7287964799998</v>
      </c>
      <c r="G31" s="2">
        <f>以美元计价!G31*6.3682</f>
        <v>6782.62144094</v>
      </c>
      <c r="H31" s="2"/>
      <c r="I31" s="2"/>
      <c r="J31" s="2"/>
      <c r="K31" s="2"/>
      <c r="L31" s="2"/>
      <c r="M31" s="2"/>
      <c r="N31" s="2"/>
      <c r="O31" s="10" t="s">
        <v>20</v>
      </c>
      <c r="P31" s="12"/>
    </row>
    <row r="32" spans="1:16" s="13" customFormat="1">
      <c r="A32" s="38"/>
      <c r="B32" s="8" t="s">
        <v>14</v>
      </c>
      <c r="C32" s="2">
        <f>以美元计价!C32*6.4709</f>
        <v>3103.0424442000003</v>
      </c>
      <c r="D32" s="2">
        <f>以美元计价!D32*6.4713</f>
        <v>3342.6005279699998</v>
      </c>
      <c r="E32" s="2">
        <f>以美元计价!E32*6.5713</f>
        <v>2683.7248341699997</v>
      </c>
      <c r="F32" s="2">
        <f>以美元计价!F32*6.4672</f>
        <v>2547.8963651200002</v>
      </c>
      <c r="G32" s="2">
        <f>以美元计价!G32*6.3682</f>
        <v>3106.56589136</v>
      </c>
      <c r="H32" s="2"/>
      <c r="I32" s="2"/>
      <c r="J32" s="2"/>
      <c r="K32" s="2"/>
      <c r="L32" s="2"/>
      <c r="M32" s="2"/>
      <c r="N32" s="2"/>
      <c r="O32" s="10" t="s">
        <v>20</v>
      </c>
      <c r="P32" s="12"/>
    </row>
    <row r="33" spans="1:16" ht="12" customHeight="1">
      <c r="A33" s="38" t="s">
        <v>16</v>
      </c>
      <c r="B33" s="38"/>
      <c r="C33" s="2">
        <f>以美元计价!C33*6.4709</f>
        <v>-816.56610645000001</v>
      </c>
      <c r="D33" s="2">
        <f>以美元计价!D33*6.4713</f>
        <v>-555.04404812999996</v>
      </c>
      <c r="E33" s="2">
        <f>以美元计价!E33*6.5713</f>
        <v>-127.47927722</v>
      </c>
      <c r="F33" s="2">
        <f>以美元计价!F33*6.4672</f>
        <v>-45.810411199999997</v>
      </c>
      <c r="G33" s="2">
        <f>以美元计价!G33*6.3682</f>
        <v>-1.655732</v>
      </c>
      <c r="H33" s="2"/>
      <c r="I33" s="2"/>
      <c r="J33" s="2"/>
      <c r="K33" s="2"/>
      <c r="L33" s="2"/>
      <c r="M33" s="2"/>
      <c r="N33" s="2"/>
      <c r="O33" s="10" t="s">
        <v>20</v>
      </c>
      <c r="P33" s="12"/>
    </row>
    <row r="34" spans="1:16"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1:16"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6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6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6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6">
      <c r="G39" s="9"/>
      <c r="J39" s="12"/>
    </row>
    <row r="40" spans="1:16">
      <c r="G40" s="9"/>
      <c r="J40" s="12"/>
    </row>
    <row r="41" spans="1:16">
      <c r="G41" s="9"/>
      <c r="J41" s="12"/>
    </row>
    <row r="42" spans="1:16">
      <c r="G42" s="9"/>
      <c r="J42" s="12"/>
    </row>
    <row r="43" spans="1:16">
      <c r="G43" s="9"/>
      <c r="J43" s="12"/>
    </row>
    <row r="44" spans="1:16">
      <c r="G44" s="9"/>
      <c r="J44" s="12"/>
    </row>
    <row r="45" spans="1:16">
      <c r="G45" s="9"/>
      <c r="J45" s="12"/>
    </row>
    <row r="46" spans="1:16">
      <c r="G46" s="9"/>
      <c r="J46" s="12"/>
    </row>
    <row r="47" spans="1:16">
      <c r="G47" s="9"/>
      <c r="J47" s="12"/>
    </row>
    <row r="48" spans="1:16">
      <c r="G48" s="9"/>
      <c r="J48" s="12"/>
    </row>
    <row r="49" spans="7:10">
      <c r="G49" s="9"/>
      <c r="J49" s="12"/>
    </row>
    <row r="50" spans="7:10">
      <c r="G50" s="9"/>
      <c r="J50" s="12"/>
    </row>
    <row r="51" spans="7:10">
      <c r="G51" s="9"/>
      <c r="J51" s="12"/>
    </row>
    <row r="52" spans="7:10">
      <c r="G52" s="9"/>
      <c r="J52" s="12"/>
    </row>
    <row r="53" spans="7:10">
      <c r="G53" s="9"/>
      <c r="J53" s="12"/>
    </row>
    <row r="54" spans="7:10">
      <c r="G54" s="9"/>
      <c r="J54" s="12"/>
    </row>
    <row r="55" spans="7:10">
      <c r="G55" s="9"/>
      <c r="J55" s="12"/>
    </row>
    <row r="56" spans="7:10">
      <c r="J56" s="12"/>
    </row>
    <row r="57" spans="7:10">
      <c r="J57" s="12"/>
    </row>
    <row r="58" spans="7:10">
      <c r="J58" s="12"/>
    </row>
    <row r="59" spans="7:10">
      <c r="J59" s="12"/>
    </row>
    <row r="60" spans="7:10">
      <c r="J60" s="12"/>
    </row>
    <row r="61" spans="7:10">
      <c r="J61" s="12"/>
    </row>
    <row r="62" spans="7:10">
      <c r="J62" s="12"/>
    </row>
  </sheetData>
  <mergeCells count="26">
    <mergeCell ref="A1:D1"/>
    <mergeCell ref="A16:B16"/>
    <mergeCell ref="A22:B22"/>
    <mergeCell ref="A23:B23"/>
    <mergeCell ref="A24:B24"/>
    <mergeCell ref="A17:B17"/>
    <mergeCell ref="A18:B18"/>
    <mergeCell ref="A19:B19"/>
    <mergeCell ref="A20:B20"/>
    <mergeCell ref="A21:B21"/>
    <mergeCell ref="A25:A27"/>
    <mergeCell ref="A33:B33"/>
    <mergeCell ref="A2:N2"/>
    <mergeCell ref="A30:A3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honeticPr fontId="1" type="noConversion"/>
  <pageMargins left="0.23622047244094491" right="0.1574803149606299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34" sqref="I34"/>
    </sheetView>
  </sheetViews>
  <sheetFormatPr defaultRowHeight="12"/>
  <cols>
    <col min="1" max="1" width="20.125" style="1" customWidth="1"/>
    <col min="2" max="2" width="8.875" style="1" customWidth="1"/>
    <col min="3" max="5" width="9.125" style="1" customWidth="1"/>
    <col min="6" max="6" width="9.25" style="1" customWidth="1"/>
    <col min="7" max="7" width="10.25" style="1" customWidth="1"/>
    <col min="8" max="8" width="9.25" style="4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6" width="19" style="1" bestFit="1" customWidth="1"/>
    <col min="17" max="16384" width="9" style="1"/>
  </cols>
  <sheetData>
    <row r="1" spans="1:16" ht="30" customHeight="1"/>
    <row r="2" spans="1:16" ht="18.75">
      <c r="A2" s="39" t="s">
        <v>30</v>
      </c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6">
      <c r="A3" s="3" t="s">
        <v>29</v>
      </c>
      <c r="B3" s="3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4"/>
    </row>
    <row r="4" spans="1:16">
      <c r="A4" s="41" t="s">
        <v>0</v>
      </c>
      <c r="B4" s="42"/>
      <c r="C4" s="5">
        <v>44197</v>
      </c>
      <c r="D4" s="5">
        <v>44228</v>
      </c>
      <c r="E4" s="5">
        <v>44256</v>
      </c>
      <c r="F4" s="5">
        <v>44287</v>
      </c>
      <c r="G4" s="5">
        <v>44317</v>
      </c>
      <c r="H4" s="5">
        <v>44348</v>
      </c>
      <c r="I4" s="5">
        <v>44378</v>
      </c>
      <c r="J4" s="5">
        <v>44409</v>
      </c>
      <c r="K4" s="5">
        <v>44440</v>
      </c>
      <c r="L4" s="5">
        <v>44470</v>
      </c>
      <c r="M4" s="5">
        <v>44501</v>
      </c>
      <c r="N4" s="5">
        <v>44531</v>
      </c>
      <c r="O4" s="5" t="s">
        <v>11</v>
      </c>
    </row>
    <row r="5" spans="1:16">
      <c r="A5" s="43" t="s">
        <v>15</v>
      </c>
      <c r="B5" s="44"/>
      <c r="C5" s="2">
        <v>1995.1457</v>
      </c>
      <c r="D5" s="2">
        <v>1689.7240999999999</v>
      </c>
      <c r="E5" s="2">
        <v>2216.6743000000001</v>
      </c>
      <c r="F5" s="2">
        <v>1903.5296000000001</v>
      </c>
      <c r="G5" s="6">
        <v>1931.1331</v>
      </c>
      <c r="H5" s="2"/>
      <c r="I5" s="2"/>
      <c r="J5" s="2"/>
      <c r="K5" s="2"/>
      <c r="L5" s="2"/>
      <c r="M5" s="2"/>
      <c r="N5" s="2"/>
      <c r="O5" s="7">
        <f>SUM(C5:N5)</f>
        <v>9736.2067999999999</v>
      </c>
      <c r="P5" s="31"/>
    </row>
    <row r="6" spans="1:16">
      <c r="A6" s="43" t="s">
        <v>1</v>
      </c>
      <c r="B6" s="44"/>
      <c r="C6" s="2">
        <v>119.0305</v>
      </c>
      <c r="D6" s="2">
        <v>105.3699</v>
      </c>
      <c r="E6" s="2">
        <v>125.4534</v>
      </c>
      <c r="F6" s="2">
        <v>138.00739999999999</v>
      </c>
      <c r="G6" s="6">
        <v>119.4481</v>
      </c>
      <c r="H6" s="2"/>
      <c r="I6" s="2"/>
      <c r="J6" s="2"/>
      <c r="K6" s="2"/>
      <c r="L6" s="2"/>
      <c r="M6" s="2"/>
      <c r="N6" s="2"/>
      <c r="O6" s="7">
        <f t="shared" ref="O6:O28" si="0">SUM(C6:N6)</f>
        <v>607.30929999999989</v>
      </c>
    </row>
    <row r="7" spans="1:16">
      <c r="A7" s="43" t="s">
        <v>2</v>
      </c>
      <c r="B7" s="44"/>
      <c r="C7" s="2">
        <v>1876.1152</v>
      </c>
      <c r="D7" s="2">
        <v>1584.3542</v>
      </c>
      <c r="E7" s="2">
        <v>2091.2209000000003</v>
      </c>
      <c r="F7" s="2">
        <v>1765.5222000000001</v>
      </c>
      <c r="G7" s="6">
        <v>1811.6849999999999</v>
      </c>
      <c r="H7" s="2"/>
      <c r="I7" s="2"/>
      <c r="J7" s="2"/>
      <c r="K7" s="2"/>
      <c r="L7" s="2"/>
      <c r="M7" s="2"/>
      <c r="N7" s="2"/>
      <c r="O7" s="7">
        <f t="shared" si="0"/>
        <v>9128.8975000000009</v>
      </c>
    </row>
    <row r="8" spans="1:16">
      <c r="A8" s="43" t="s">
        <v>3</v>
      </c>
      <c r="B8" s="44"/>
      <c r="C8" s="2">
        <v>1591.2882</v>
      </c>
      <c r="D8" s="2">
        <v>1273.5062</v>
      </c>
      <c r="E8" s="2">
        <v>1710.6226999999999</v>
      </c>
      <c r="F8" s="2">
        <v>1450.443</v>
      </c>
      <c r="G8" s="6">
        <v>1537.0198</v>
      </c>
      <c r="H8" s="2"/>
      <c r="I8" s="2"/>
      <c r="J8" s="2"/>
      <c r="K8" s="2"/>
      <c r="L8" s="2"/>
      <c r="M8" s="2"/>
      <c r="N8" s="2"/>
      <c r="O8" s="7">
        <f t="shared" si="0"/>
        <v>7562.8798999999999</v>
      </c>
    </row>
    <row r="9" spans="1:16">
      <c r="A9" s="45" t="s">
        <v>4</v>
      </c>
      <c r="B9" s="46"/>
      <c r="C9" s="2">
        <v>1424.8186000000001</v>
      </c>
      <c r="D9" s="2">
        <v>1121.9952000000001</v>
      </c>
      <c r="E9" s="2">
        <v>1538.4045000000001</v>
      </c>
      <c r="F9" s="2">
        <v>1294.7762</v>
      </c>
      <c r="G9" s="6">
        <v>1390.9381000000001</v>
      </c>
      <c r="H9" s="2"/>
      <c r="I9" s="2"/>
      <c r="J9" s="2"/>
      <c r="K9" s="2"/>
      <c r="L9" s="2"/>
      <c r="M9" s="2"/>
      <c r="N9" s="2"/>
      <c r="O9" s="7">
        <f t="shared" si="0"/>
        <v>6770.9326000000001</v>
      </c>
    </row>
    <row r="10" spans="1:16">
      <c r="A10" s="45" t="s">
        <v>5</v>
      </c>
      <c r="B10" s="46"/>
      <c r="C10" s="2">
        <v>114.2794</v>
      </c>
      <c r="D10" s="2">
        <v>112.1534</v>
      </c>
      <c r="E10" s="2">
        <v>132.0547</v>
      </c>
      <c r="F10" s="2">
        <v>103.262</v>
      </c>
      <c r="G10" s="6">
        <v>112.3433</v>
      </c>
      <c r="H10" s="2"/>
      <c r="I10" s="2"/>
      <c r="J10" s="2"/>
      <c r="K10" s="2"/>
      <c r="L10" s="2"/>
      <c r="M10" s="2"/>
      <c r="N10" s="2"/>
      <c r="O10" s="7">
        <f t="shared" si="0"/>
        <v>574.0927999999999</v>
      </c>
    </row>
    <row r="11" spans="1:16" s="24" customFormat="1">
      <c r="A11" s="47" t="s">
        <v>6</v>
      </c>
      <c r="B11" s="48"/>
      <c r="C11" s="14">
        <v>52.190199999999997</v>
      </c>
      <c r="D11" s="2">
        <v>39.357599999999998</v>
      </c>
      <c r="E11" s="2">
        <v>40.163499999999999</v>
      </c>
      <c r="F11" s="2">
        <v>52.404800000000002</v>
      </c>
      <c r="G11" s="2">
        <v>33.738399999999999</v>
      </c>
      <c r="H11" s="2"/>
      <c r="I11" s="2"/>
      <c r="J11" s="2"/>
      <c r="K11" s="2"/>
      <c r="L11" s="2"/>
      <c r="M11" s="2"/>
      <c r="N11" s="2"/>
      <c r="O11" s="7">
        <f>SUM(C11:N11)</f>
        <v>217.85449999999997</v>
      </c>
    </row>
    <row r="12" spans="1:16" s="24" customFormat="1">
      <c r="A12" s="49" t="s">
        <v>7</v>
      </c>
      <c r="B12" s="50"/>
      <c r="C12" s="14">
        <v>284.827</v>
      </c>
      <c r="D12" s="2">
        <v>310.84800000000001</v>
      </c>
      <c r="E12" s="2">
        <v>380.59820000000002</v>
      </c>
      <c r="F12" s="2">
        <v>315.07920000000001</v>
      </c>
      <c r="G12" s="2">
        <v>274.66520000000003</v>
      </c>
      <c r="H12" s="2"/>
      <c r="I12" s="2"/>
      <c r="J12" s="2"/>
      <c r="K12" s="2"/>
      <c r="L12" s="2"/>
      <c r="M12" s="2"/>
      <c r="N12" s="2"/>
      <c r="O12" s="7">
        <f t="shared" si="0"/>
        <v>1566.0176000000001</v>
      </c>
    </row>
    <row r="13" spans="1:16" s="24" customFormat="1">
      <c r="A13" s="51" t="s">
        <v>8</v>
      </c>
      <c r="B13" s="52"/>
      <c r="C13" s="14">
        <v>134.28639999999999</v>
      </c>
      <c r="D13" s="2">
        <v>107.3365</v>
      </c>
      <c r="E13" s="2">
        <v>152.1635</v>
      </c>
      <c r="F13" s="2">
        <v>155.26949999999999</v>
      </c>
      <c r="G13" s="2">
        <v>115.98820000000001</v>
      </c>
      <c r="H13" s="2"/>
      <c r="I13" s="2"/>
      <c r="J13" s="2"/>
      <c r="K13" s="2"/>
      <c r="L13" s="2"/>
      <c r="M13" s="2"/>
      <c r="N13" s="2"/>
      <c r="O13" s="7">
        <f t="shared" si="0"/>
        <v>665.04409999999996</v>
      </c>
    </row>
    <row r="14" spans="1:16" s="24" customFormat="1">
      <c r="A14" s="51" t="s">
        <v>9</v>
      </c>
      <c r="B14" s="52"/>
      <c r="C14" s="14">
        <v>117.3781</v>
      </c>
      <c r="D14" s="2">
        <v>164.44990000000001</v>
      </c>
      <c r="E14" s="2">
        <v>167.75640000000001</v>
      </c>
      <c r="F14" s="2">
        <v>120.65170000000001</v>
      </c>
      <c r="G14" s="2">
        <v>120.946</v>
      </c>
      <c r="H14" s="2"/>
      <c r="I14" s="2"/>
      <c r="J14" s="2"/>
      <c r="K14" s="2"/>
      <c r="L14" s="2"/>
      <c r="M14" s="2"/>
      <c r="N14" s="2"/>
      <c r="O14" s="7">
        <f t="shared" si="0"/>
        <v>691.1821000000001</v>
      </c>
    </row>
    <row r="15" spans="1:16" s="24" customFormat="1">
      <c r="A15" s="53" t="s">
        <v>12</v>
      </c>
      <c r="B15" s="54"/>
      <c r="C15" s="14">
        <v>1586.9989</v>
      </c>
      <c r="D15" s="2">
        <v>1409.5121999999999</v>
      </c>
      <c r="E15" s="2">
        <v>2019.7245</v>
      </c>
      <c r="F15" s="2">
        <v>1881.5186000000001</v>
      </c>
      <c r="G15" s="2">
        <v>1702.8835999999999</v>
      </c>
      <c r="H15" s="2"/>
      <c r="I15" s="2"/>
      <c r="J15" s="2"/>
      <c r="K15" s="2"/>
      <c r="L15" s="2"/>
      <c r="M15" s="2"/>
      <c r="N15" s="2"/>
      <c r="O15" s="7">
        <f t="shared" si="0"/>
        <v>8600.6378000000004</v>
      </c>
      <c r="P15" s="35"/>
    </row>
    <row r="16" spans="1:16" s="24" customFormat="1">
      <c r="A16" s="53" t="s">
        <v>1</v>
      </c>
      <c r="B16" s="54"/>
      <c r="C16" s="14">
        <v>117.9755</v>
      </c>
      <c r="D16" s="2">
        <v>160.69450000000001</v>
      </c>
      <c r="E16" s="2">
        <v>132.4109</v>
      </c>
      <c r="F16" s="2">
        <v>104.5239</v>
      </c>
      <c r="G16" s="2">
        <v>107.7373</v>
      </c>
      <c r="H16" s="2"/>
      <c r="I16" s="2"/>
      <c r="J16" s="2"/>
      <c r="K16" s="2"/>
      <c r="L16" s="2"/>
      <c r="M16" s="2"/>
      <c r="N16" s="2"/>
      <c r="O16" s="7">
        <f t="shared" si="0"/>
        <v>623.34210000000007</v>
      </c>
    </row>
    <row r="17" spans="1:15" s="24" customFormat="1">
      <c r="A17" s="53" t="s">
        <v>2</v>
      </c>
      <c r="B17" s="54"/>
      <c r="C17" s="14">
        <v>1469.0234</v>
      </c>
      <c r="D17" s="2">
        <v>1248.8176999999998</v>
      </c>
      <c r="E17" s="2">
        <v>1887.3136</v>
      </c>
      <c r="F17" s="2">
        <v>1776.9947000000002</v>
      </c>
      <c r="G17" s="2">
        <v>1595.1462999999999</v>
      </c>
      <c r="H17" s="2"/>
      <c r="I17" s="2"/>
      <c r="J17" s="2"/>
      <c r="K17" s="2"/>
      <c r="L17" s="2"/>
      <c r="M17" s="2"/>
      <c r="N17" s="2"/>
      <c r="O17" s="7">
        <f t="shared" si="0"/>
        <v>7977.2956999999988</v>
      </c>
    </row>
    <row r="18" spans="1:15" s="24" customFormat="1">
      <c r="A18" s="49" t="s">
        <v>3</v>
      </c>
      <c r="B18" s="50"/>
      <c r="C18" s="14">
        <v>1222.6478999999999</v>
      </c>
      <c r="D18" s="2">
        <v>1037.9091000000001</v>
      </c>
      <c r="E18" s="2">
        <v>1539.3632</v>
      </c>
      <c r="F18" s="2">
        <v>1525.6566</v>
      </c>
      <c r="G18" s="2">
        <v>1365.7849000000001</v>
      </c>
      <c r="H18" s="2"/>
      <c r="I18" s="2"/>
      <c r="J18" s="2"/>
      <c r="K18" s="2"/>
      <c r="L18" s="2"/>
      <c r="M18" s="2"/>
      <c r="N18" s="2"/>
      <c r="O18" s="7">
        <f t="shared" si="0"/>
        <v>6691.3616999999995</v>
      </c>
    </row>
    <row r="19" spans="1:15" s="24" customFormat="1">
      <c r="A19" s="51" t="s">
        <v>4</v>
      </c>
      <c r="B19" s="52"/>
      <c r="C19" s="14">
        <v>1002.2755</v>
      </c>
      <c r="D19" s="2">
        <v>861.3605</v>
      </c>
      <c r="E19" s="2">
        <v>1278.0510999999999</v>
      </c>
      <c r="F19" s="2">
        <v>1298.7551000000001</v>
      </c>
      <c r="G19" s="2">
        <v>1131.0782999999999</v>
      </c>
      <c r="H19" s="2"/>
      <c r="I19" s="2"/>
      <c r="J19" s="2"/>
      <c r="K19" s="2"/>
      <c r="L19" s="2"/>
      <c r="M19" s="2"/>
      <c r="N19" s="2"/>
      <c r="O19" s="7">
        <f t="shared" si="0"/>
        <v>5571.5205000000005</v>
      </c>
    </row>
    <row r="20" spans="1:15" s="24" customFormat="1">
      <c r="A20" s="51" t="s">
        <v>5</v>
      </c>
      <c r="B20" s="52"/>
      <c r="C20" s="14">
        <v>180.65459999999999</v>
      </c>
      <c r="D20" s="2">
        <v>135.2946</v>
      </c>
      <c r="E20" s="2">
        <v>188.66659999999999</v>
      </c>
      <c r="F20" s="2">
        <v>160.83879999999999</v>
      </c>
      <c r="G20" s="2">
        <v>165.40119999999999</v>
      </c>
      <c r="H20" s="2"/>
      <c r="I20" s="2"/>
      <c r="J20" s="2"/>
      <c r="K20" s="2"/>
      <c r="L20" s="2"/>
      <c r="M20" s="2"/>
      <c r="N20" s="2"/>
      <c r="O20" s="7">
        <f t="shared" si="0"/>
        <v>830.85580000000004</v>
      </c>
    </row>
    <row r="21" spans="1:15" s="24" customFormat="1">
      <c r="A21" s="51" t="s">
        <v>6</v>
      </c>
      <c r="B21" s="52"/>
      <c r="C21" s="14">
        <v>39.717799999999997</v>
      </c>
      <c r="D21" s="2">
        <v>41.253999999999998</v>
      </c>
      <c r="E21" s="2">
        <v>72.645499999999998</v>
      </c>
      <c r="F21" s="2">
        <v>66.062700000000007</v>
      </c>
      <c r="G21" s="2">
        <v>69.305400000000006</v>
      </c>
      <c r="H21" s="2"/>
      <c r="I21" s="2"/>
      <c r="J21" s="2"/>
      <c r="K21" s="2"/>
      <c r="L21" s="2"/>
      <c r="M21" s="2"/>
      <c r="N21" s="2"/>
      <c r="O21" s="7">
        <f t="shared" si="0"/>
        <v>288.98540000000003</v>
      </c>
    </row>
    <row r="22" spans="1:15">
      <c r="A22" s="56" t="s">
        <v>7</v>
      </c>
      <c r="B22" s="57"/>
      <c r="C22" s="2">
        <v>246.37549999999999</v>
      </c>
      <c r="D22" s="2">
        <v>210.90860000000001</v>
      </c>
      <c r="E22" s="2">
        <v>347.9504</v>
      </c>
      <c r="F22" s="2">
        <v>251.3381</v>
      </c>
      <c r="G22" s="2">
        <v>229.3614</v>
      </c>
      <c r="H22" s="2"/>
      <c r="I22" s="2"/>
      <c r="J22" s="2"/>
      <c r="K22" s="2"/>
      <c r="L22" s="2"/>
      <c r="M22" s="2"/>
      <c r="N22" s="2"/>
      <c r="O22" s="7">
        <f t="shared" si="0"/>
        <v>1285.934</v>
      </c>
    </row>
    <row r="23" spans="1:15">
      <c r="A23" s="58" t="s">
        <v>8</v>
      </c>
      <c r="B23" s="59"/>
      <c r="C23" s="2">
        <v>60.739199999999997</v>
      </c>
      <c r="D23" s="2">
        <v>53.381100000000004</v>
      </c>
      <c r="E23" s="2">
        <v>76.615099999999998</v>
      </c>
      <c r="F23" s="2">
        <v>104.6127</v>
      </c>
      <c r="G23" s="2">
        <v>85.952299999999994</v>
      </c>
      <c r="H23" s="2"/>
      <c r="I23" s="2"/>
      <c r="J23" s="2"/>
      <c r="K23" s="2"/>
      <c r="L23" s="2"/>
      <c r="M23" s="2"/>
      <c r="N23" s="2"/>
      <c r="O23" s="7">
        <f t="shared" si="0"/>
        <v>381.30039999999997</v>
      </c>
    </row>
    <row r="24" spans="1:15">
      <c r="A24" s="58" t="s">
        <v>9</v>
      </c>
      <c r="B24" s="59"/>
      <c r="C24" s="2">
        <v>155.9701</v>
      </c>
      <c r="D24" s="2">
        <v>115.9144</v>
      </c>
      <c r="E24" s="2">
        <v>190.40369999999999</v>
      </c>
      <c r="F24" s="2">
        <v>95.379300000000001</v>
      </c>
      <c r="G24" s="2">
        <v>94.924800000000005</v>
      </c>
      <c r="H24" s="2"/>
      <c r="I24" s="2"/>
      <c r="J24" s="2"/>
      <c r="K24" s="2"/>
      <c r="L24" s="2"/>
      <c r="M24" s="2"/>
      <c r="N24" s="2"/>
      <c r="O24" s="7">
        <f t="shared" si="0"/>
        <v>652.59230000000002</v>
      </c>
    </row>
    <row r="25" spans="1:15">
      <c r="A25" s="37" t="s">
        <v>21</v>
      </c>
      <c r="B25" s="8" t="s">
        <v>13</v>
      </c>
      <c r="C25" s="2">
        <v>436.16039999999998</v>
      </c>
      <c r="D25" s="14">
        <v>306.53609999999998</v>
      </c>
      <c r="E25" s="2">
        <v>433.6977</v>
      </c>
      <c r="F25" s="2">
        <v>273.59750000000003</v>
      </c>
      <c r="G25" s="14">
        <v>467.8569</v>
      </c>
      <c r="H25" s="2"/>
      <c r="I25" s="2"/>
      <c r="J25" s="14"/>
      <c r="K25" s="14"/>
      <c r="L25" s="2"/>
      <c r="M25" s="2"/>
      <c r="N25" s="2"/>
      <c r="O25" s="7">
        <f t="shared" si="0"/>
        <v>1917.8486</v>
      </c>
    </row>
    <row r="26" spans="1:15">
      <c r="A26" s="37"/>
      <c r="B26" s="8" t="s">
        <v>10</v>
      </c>
      <c r="C26" s="2">
        <v>315.30459999999999</v>
      </c>
      <c r="D26" s="14">
        <v>153.8706</v>
      </c>
      <c r="E26" s="2">
        <v>368.31529999999998</v>
      </c>
      <c r="F26" s="2">
        <v>247.1335</v>
      </c>
      <c r="G26" s="14">
        <v>241.3563</v>
      </c>
      <c r="H26" s="2"/>
      <c r="I26" s="2"/>
      <c r="J26" s="14"/>
      <c r="K26" s="14"/>
      <c r="L26" s="2"/>
      <c r="M26" s="2"/>
      <c r="N26" s="2"/>
      <c r="O26" s="7">
        <f t="shared" si="0"/>
        <v>1325.9802999999999</v>
      </c>
    </row>
    <row r="27" spans="1:15">
      <c r="A27" s="37"/>
      <c r="B27" s="8" t="s">
        <v>14</v>
      </c>
      <c r="C27" s="2">
        <v>120.8558</v>
      </c>
      <c r="D27" s="14">
        <v>152.66550000000001</v>
      </c>
      <c r="E27" s="2">
        <v>65.382400000000004</v>
      </c>
      <c r="F27" s="2">
        <v>26.463999999999999</v>
      </c>
      <c r="G27" s="14">
        <v>226.50059999999999</v>
      </c>
      <c r="H27" s="2"/>
      <c r="I27" s="2"/>
      <c r="J27" s="14"/>
      <c r="K27" s="14"/>
      <c r="L27" s="2"/>
      <c r="M27" s="2"/>
      <c r="N27" s="2"/>
      <c r="O27" s="7">
        <f t="shared" si="0"/>
        <v>591.86829999999998</v>
      </c>
    </row>
    <row r="28" spans="1:15">
      <c r="A28" s="18" t="s">
        <v>18</v>
      </c>
      <c r="B28" s="8" t="s">
        <v>14</v>
      </c>
      <c r="C28" s="2">
        <v>-40.971800000000002</v>
      </c>
      <c r="D28" s="14">
        <v>-20.482600000000001</v>
      </c>
      <c r="E28" s="2">
        <v>-7.609</v>
      </c>
      <c r="F28" s="2">
        <v>-48.672499999999999</v>
      </c>
      <c r="G28" s="32">
        <v>-16.125499999999999</v>
      </c>
      <c r="H28" s="2"/>
      <c r="I28" s="2"/>
      <c r="J28" s="14"/>
      <c r="K28" s="14"/>
      <c r="L28" s="2"/>
      <c r="M28" s="2"/>
      <c r="N28" s="2"/>
      <c r="O28" s="7">
        <f t="shared" si="0"/>
        <v>-133.8614</v>
      </c>
    </row>
    <row r="29" spans="1:15">
      <c r="A29" s="17" t="s">
        <v>19</v>
      </c>
      <c r="B29" s="8" t="s">
        <v>14</v>
      </c>
      <c r="C29" s="2">
        <v>-4.1791</v>
      </c>
      <c r="D29" s="14">
        <v>-4.4452999999999996</v>
      </c>
      <c r="E29" s="2">
        <v>-33.627800000000001</v>
      </c>
      <c r="F29" s="2">
        <v>-13.6433</v>
      </c>
      <c r="G29" s="32">
        <v>4.4900000000000002E-2</v>
      </c>
      <c r="H29" s="2"/>
      <c r="I29" s="2"/>
      <c r="J29" s="14"/>
      <c r="K29" s="14"/>
      <c r="L29" s="2"/>
      <c r="M29" s="2"/>
      <c r="N29" s="2"/>
      <c r="O29" s="7">
        <f>SUM(C29:N29)</f>
        <v>-55.8506</v>
      </c>
    </row>
    <row r="30" spans="1:15" ht="12.75" customHeight="1">
      <c r="A30" s="38" t="s">
        <v>28</v>
      </c>
      <c r="B30" s="8" t="s">
        <v>27</v>
      </c>
      <c r="C30" s="2">
        <v>1392.6719000000001</v>
      </c>
      <c r="D30" s="23">
        <v>1427.6042</v>
      </c>
      <c r="E30" s="2">
        <v>1456.85</v>
      </c>
      <c r="F30" s="2">
        <v>1435.8030000000001</v>
      </c>
      <c r="G30" s="14">
        <v>1552.9014999999999</v>
      </c>
      <c r="H30" s="2"/>
      <c r="I30" s="2"/>
      <c r="J30" s="14"/>
      <c r="K30" s="14"/>
      <c r="L30" s="2"/>
      <c r="M30" s="2"/>
      <c r="N30" s="2"/>
      <c r="O30" s="10" t="s">
        <v>23</v>
      </c>
    </row>
    <row r="31" spans="1:15" ht="12.75" customHeight="1">
      <c r="A31" s="38"/>
      <c r="B31" s="8" t="s">
        <v>26</v>
      </c>
      <c r="C31" s="2">
        <v>913.13390000000004</v>
      </c>
      <c r="D31" s="23">
        <v>911.07730000000004</v>
      </c>
      <c r="E31" s="2">
        <v>1048.4491</v>
      </c>
      <c r="F31" s="2">
        <v>1041.8308999999999</v>
      </c>
      <c r="G31" s="14">
        <v>1065.0767000000001</v>
      </c>
      <c r="H31" s="2"/>
      <c r="I31" s="2"/>
      <c r="J31" s="14"/>
      <c r="K31" s="14"/>
      <c r="L31" s="2"/>
      <c r="M31" s="2"/>
      <c r="N31" s="2"/>
      <c r="O31" s="10" t="s">
        <v>23</v>
      </c>
    </row>
    <row r="32" spans="1:15" ht="12.75" customHeight="1">
      <c r="A32" s="38"/>
      <c r="B32" s="8" t="s">
        <v>25</v>
      </c>
      <c r="C32" s="2">
        <v>479.53800000000001</v>
      </c>
      <c r="D32" s="23">
        <v>516.52689999999996</v>
      </c>
      <c r="E32" s="2">
        <v>408.40089999999998</v>
      </c>
      <c r="F32" s="2">
        <v>393.97210000000001</v>
      </c>
      <c r="G32" s="14">
        <v>487.82479999999998</v>
      </c>
      <c r="H32" s="2"/>
      <c r="I32" s="2"/>
      <c r="J32" s="14"/>
      <c r="K32" s="14"/>
      <c r="L32" s="2"/>
      <c r="M32" s="2"/>
      <c r="N32" s="2"/>
      <c r="O32" s="10" t="s">
        <v>23</v>
      </c>
    </row>
    <row r="33" spans="1:15" ht="12.75" customHeight="1">
      <c r="A33" s="38" t="s">
        <v>24</v>
      </c>
      <c r="B33" s="38"/>
      <c r="C33" s="2">
        <v>-126.1905</v>
      </c>
      <c r="D33" s="23">
        <v>-85.770099999999999</v>
      </c>
      <c r="E33" s="2">
        <v>-19.3994</v>
      </c>
      <c r="F33" s="2">
        <v>-7.0834999999999999</v>
      </c>
      <c r="G33" s="14">
        <v>-0.26</v>
      </c>
      <c r="H33" s="2"/>
      <c r="I33" s="2"/>
      <c r="J33" s="14"/>
      <c r="K33" s="14"/>
      <c r="L33" s="2"/>
      <c r="M33" s="2"/>
      <c r="N33" s="2"/>
      <c r="O33" s="10" t="s">
        <v>23</v>
      </c>
    </row>
    <row r="34" spans="1:15" ht="12.75" customHeight="1">
      <c r="A34" s="22"/>
      <c r="B34" s="21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>
      <c r="D35" s="19"/>
      <c r="G35" s="11"/>
      <c r="I35" s="26"/>
      <c r="J35" s="26"/>
      <c r="K35" s="26"/>
      <c r="L35" s="26"/>
      <c r="M35" s="26"/>
      <c r="N35" s="26"/>
      <c r="O35" s="26"/>
    </row>
    <row r="36" spans="1:1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5">
      <c r="D37" s="19"/>
      <c r="J37" s="26"/>
      <c r="K37" s="26"/>
      <c r="L37" s="26"/>
      <c r="M37" s="26"/>
      <c r="N37" s="26"/>
      <c r="O37" s="26"/>
    </row>
    <row r="38" spans="1:15" ht="13.5">
      <c r="D38" s="19"/>
      <c r="J38" s="36"/>
      <c r="K38" s="19"/>
      <c r="N38" s="12"/>
      <c r="O38" s="27"/>
    </row>
    <row r="39" spans="1:15">
      <c r="D39" s="19"/>
      <c r="J39" s="19"/>
      <c r="K39" s="19"/>
      <c r="N39" s="12"/>
    </row>
    <row r="40" spans="1:15">
      <c r="D40" s="19"/>
      <c r="J40" s="19"/>
      <c r="K40" s="19"/>
      <c r="N40" s="12"/>
    </row>
    <row r="41" spans="1:15">
      <c r="D41" s="19"/>
      <c r="J41" s="19"/>
      <c r="K41" s="19"/>
      <c r="N41" s="12"/>
    </row>
    <row r="42" spans="1:15">
      <c r="D42" s="19"/>
      <c r="J42" s="19"/>
      <c r="K42" s="19"/>
      <c r="N42" s="12"/>
    </row>
    <row r="43" spans="1:15">
      <c r="D43" s="19"/>
      <c r="J43" s="19"/>
      <c r="K43" s="19"/>
      <c r="N43" s="12"/>
    </row>
    <row r="44" spans="1:15">
      <c r="D44" s="19"/>
      <c r="J44" s="19"/>
      <c r="K44" s="19"/>
      <c r="N44" s="12"/>
    </row>
    <row r="45" spans="1:15">
      <c r="D45" s="19"/>
      <c r="J45" s="19"/>
      <c r="K45" s="19"/>
      <c r="N45" s="12"/>
    </row>
    <row r="46" spans="1:15">
      <c r="D46" s="19"/>
      <c r="J46" s="19"/>
      <c r="K46" s="19"/>
      <c r="N46" s="12"/>
    </row>
    <row r="47" spans="1:15">
      <c r="D47" s="19"/>
      <c r="J47" s="19"/>
      <c r="K47" s="19"/>
      <c r="N47" s="12"/>
    </row>
    <row r="48" spans="1:15">
      <c r="D48" s="19"/>
      <c r="J48" s="19"/>
      <c r="K48" s="19"/>
      <c r="N48" s="12"/>
    </row>
    <row r="49" spans="4:14">
      <c r="D49" s="19"/>
      <c r="J49" s="19"/>
      <c r="K49" s="19"/>
      <c r="N49" s="12"/>
    </row>
    <row r="50" spans="4:14">
      <c r="D50" s="19"/>
      <c r="J50" s="19"/>
      <c r="K50" s="19"/>
      <c r="N50" s="12"/>
    </row>
    <row r="51" spans="4:14">
      <c r="D51" s="19"/>
      <c r="J51" s="19"/>
      <c r="K51" s="19"/>
      <c r="N51" s="12"/>
    </row>
    <row r="52" spans="4:14">
      <c r="D52" s="19"/>
      <c r="J52" s="19"/>
      <c r="K52" s="19"/>
      <c r="N52" s="12"/>
    </row>
    <row r="53" spans="4:14">
      <c r="D53" s="19"/>
      <c r="J53" s="19"/>
      <c r="K53" s="19"/>
      <c r="N53" s="12"/>
    </row>
    <row r="54" spans="4:14">
      <c r="D54" s="19"/>
      <c r="J54" s="19"/>
      <c r="K54" s="19"/>
      <c r="N54" s="12"/>
    </row>
    <row r="55" spans="4:14">
      <c r="D55" s="19"/>
      <c r="J55" s="19"/>
      <c r="K55" s="19"/>
      <c r="N55" s="12"/>
    </row>
    <row r="56" spans="4:14">
      <c r="J56" s="19"/>
      <c r="K56" s="19"/>
      <c r="N56" s="12"/>
    </row>
    <row r="57" spans="4:14">
      <c r="J57" s="19"/>
      <c r="K57" s="19"/>
      <c r="N57" s="12"/>
    </row>
    <row r="58" spans="4:14">
      <c r="I58" s="19"/>
      <c r="J58" s="19"/>
      <c r="K58" s="19"/>
      <c r="N58" s="12"/>
    </row>
    <row r="59" spans="4:14">
      <c r="F59" s="19"/>
      <c r="N59" s="12"/>
    </row>
    <row r="60" spans="4:14">
      <c r="F60" s="19"/>
    </row>
  </sheetData>
  <mergeCells count="25">
    <mergeCell ref="A16:B16"/>
    <mergeCell ref="A33:B33"/>
    <mergeCell ref="A2:O2"/>
    <mergeCell ref="A25:A27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7:B17"/>
    <mergeCell ref="A23:B23"/>
    <mergeCell ref="A24:B24"/>
    <mergeCell ref="A30:A32"/>
    <mergeCell ref="A18:B18"/>
    <mergeCell ref="A19:B19"/>
    <mergeCell ref="A20:B20"/>
    <mergeCell ref="A21:B21"/>
    <mergeCell ref="A22:B22"/>
  </mergeCells>
  <phoneticPr fontId="1" type="noConversion"/>
  <pageMargins left="0.23622047244094491" right="0.15748031496062992" top="0.74803149606299213" bottom="0.74803149606299213" header="0.31496062992125984" footer="0.31496062992125984"/>
  <pageSetup paperSize="9" scale="94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以人民币计价</vt:lpstr>
      <vt:lpstr>以美元计价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2021-06-08T05:38:37Z</dcterms:modified>
</cp:coreProperties>
</file>