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分季度表" sheetId="1" r:id="rId1"/>
  </sheets>
  <definedNames>
    <definedName name="_xlnm.Print_Titles" localSheetId="0">'分季度表'!$A:$A,'分季度表'!$1:$3</definedName>
  </definedNames>
  <calcPr fullCalcOnLoad="1"/>
</workbook>
</file>

<file path=xl/sharedStrings.xml><?xml version="1.0" encoding="utf-8"?>
<sst xmlns="http://schemas.openxmlformats.org/spreadsheetml/2006/main" count="261" uniqueCount="113">
  <si>
    <t>三.储备资产变动额</t>
  </si>
  <si>
    <t>项目</t>
  </si>
  <si>
    <t>一.经常帐户差额</t>
  </si>
  <si>
    <t xml:space="preserve"> 贷方</t>
  </si>
  <si>
    <t xml:space="preserve"> 借方</t>
  </si>
  <si>
    <t>A.货物和服务差额</t>
  </si>
  <si>
    <t>a.货物差额</t>
  </si>
  <si>
    <t>b.服务差额</t>
  </si>
  <si>
    <t>1.运输差额</t>
  </si>
  <si>
    <t>2.旅游差额</t>
  </si>
  <si>
    <t>3.通讯 服务差额</t>
  </si>
  <si>
    <t>4.建筑服务差额</t>
  </si>
  <si>
    <t>5.保险服务差额</t>
  </si>
  <si>
    <t>6.金融服务差额</t>
  </si>
  <si>
    <t>7.计算机和信息服务差额</t>
  </si>
  <si>
    <t>8.专有权利使用费和特许费差额</t>
  </si>
  <si>
    <t>9.咨询差额</t>
  </si>
  <si>
    <t>10.广告.宣传差额</t>
  </si>
  <si>
    <t>11.电影.音像差额</t>
  </si>
  <si>
    <t>12.其它商业服务差额</t>
  </si>
  <si>
    <t>13.别处未提及的政府服务差额</t>
  </si>
  <si>
    <t>B.收益差额</t>
  </si>
  <si>
    <t>1.职工报酬差额</t>
  </si>
  <si>
    <t>2.投资收益差额</t>
  </si>
  <si>
    <t>C.经常转移差额</t>
  </si>
  <si>
    <t>1.各级政府差额</t>
  </si>
  <si>
    <t>2.其它部门差额</t>
  </si>
  <si>
    <t>二.资本和金融帐户差额</t>
  </si>
  <si>
    <t>A.资本帐户差额</t>
  </si>
  <si>
    <t>B.金融帐户差额</t>
  </si>
  <si>
    <t>1.直接投资差额</t>
  </si>
  <si>
    <t>1.1我国在外直接投资差额</t>
  </si>
  <si>
    <t>1.2外国在华直接投资差额</t>
  </si>
  <si>
    <t>2.证券投资差额</t>
  </si>
  <si>
    <t>2.1资产差额</t>
  </si>
  <si>
    <t>2.1.1股本证券差额</t>
  </si>
  <si>
    <t>2.1.2债务证券差额</t>
  </si>
  <si>
    <t>2.1.2.1(中)长期债券差额</t>
  </si>
  <si>
    <t>2.1.2.2货币市场工具差额</t>
  </si>
  <si>
    <t>2.2负债差额</t>
  </si>
  <si>
    <t>2.2.1股本证券差额</t>
  </si>
  <si>
    <t>2.2.2债务证券差额</t>
  </si>
  <si>
    <t>2.2.2.1(中)长期债券差额</t>
  </si>
  <si>
    <t>2.2.2.2货币市场工具差额</t>
  </si>
  <si>
    <t>3.其它投资差额</t>
  </si>
  <si>
    <t>3.1资产差额</t>
  </si>
  <si>
    <t>3.1.1贸易信贷差额</t>
  </si>
  <si>
    <t>长期差额</t>
  </si>
  <si>
    <t>短期差额</t>
  </si>
  <si>
    <t>3.1.2贷款差额</t>
  </si>
  <si>
    <t>3.1.3货币和存款差额</t>
  </si>
  <si>
    <t>3.1.4其它资产差额</t>
  </si>
  <si>
    <t>3.2负债差额</t>
  </si>
  <si>
    <t>3.2.1贸易信贷差额</t>
  </si>
  <si>
    <t>3.2.2贷款差额</t>
  </si>
  <si>
    <t>3.2.3货币和存款差额</t>
  </si>
  <si>
    <t>3.2.4其它负债差额</t>
  </si>
  <si>
    <t>3.1货币黄金差额</t>
  </si>
  <si>
    <t>3.2特别提款权差额</t>
  </si>
  <si>
    <t>3.3在基金组织的储备头寸差额</t>
  </si>
  <si>
    <t>3.4外汇储备差额</t>
  </si>
  <si>
    <t>3.5其它债权差额</t>
  </si>
  <si>
    <t>四.净误差与遗漏</t>
  </si>
  <si>
    <t>单位:亿美元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</si>
  <si>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</si>
  <si>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</si>
  <si>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</si>
  <si>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</si>
  <si>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</si>
  <si>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</si>
  <si>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</si>
  <si>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</si>
  <si>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</si>
  <si>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</si>
  <si>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</si>
  <si>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</si>
  <si>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</si>
  <si>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</si>
  <si>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</si>
  <si>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</si>
  <si>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</si>
  <si>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</si>
  <si>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</si>
  <si>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</si>
  <si>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</si>
  <si>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</si>
  <si>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</si>
  <si>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</si>
  <si>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</si>
  <si>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</si>
  <si>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</si>
  <si>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</si>
  <si>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</si>
  <si>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</si>
  <si>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</si>
  <si>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</si>
  <si>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</si>
  <si>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</si>
  <si>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</si>
  <si>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</si>
  <si>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</si>
  <si>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</si>
  <si>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</si>
  <si>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</si>
  <si>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</si>
  <si>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</si>
  <si>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</si>
  <si>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</si>
  <si>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</si>
  <si>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</si>
  <si>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</si>
  <si>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</si>
  <si>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 xml:space="preserve">1998-2009年中国国际收支平衡表（分季度表）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</si>
</sst>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u val="single"/>
      <sz val="9"/>
      <name val="宋体"/>
      <family val="0"/>
    </font>
    <font>
      <b/>
      <u val="singleAccounting"/>
      <sz val="9"/>
      <name val="宋体"/>
      <family val="0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41" fontId="2" fillId="33" borderId="0" xfId="0" applyNumberFormat="1" applyFont="1" applyFill="1" applyAlignment="1">
      <alignment vertical="center"/>
    </xf>
    <xf numFmtId="178" fontId="2" fillId="33" borderId="0" xfId="0" applyNumberFormat="1" applyFont="1" applyFill="1" applyAlignment="1">
      <alignment vertical="center"/>
    </xf>
    <xf numFmtId="0" fontId="2" fillId="33" borderId="0" xfId="42" applyFont="1" applyFill="1" applyBorder="1">
      <alignment vertical="center"/>
      <protection/>
    </xf>
    <xf numFmtId="41" fontId="3" fillId="33" borderId="0" xfId="0" applyNumberFormat="1" applyFont="1" applyFill="1" applyAlignment="1">
      <alignment horizontal="left"/>
    </xf>
    <xf numFmtId="178" fontId="4" fillId="33" borderId="0" xfId="0" applyNumberFormat="1" applyFont="1" applyFill="1" applyAlignment="1">
      <alignment horizontal="center"/>
    </xf>
    <xf numFmtId="177" fontId="4" fillId="33" borderId="0" xfId="42" applyNumberFormat="1" applyFont="1" applyFill="1" applyBorder="1" applyAlignment="1">
      <alignment horizontal="center"/>
      <protection/>
    </xf>
    <xf numFmtId="41" fontId="2" fillId="33" borderId="0" xfId="0" applyNumberFormat="1" applyFont="1" applyFill="1" applyAlignment="1">
      <alignment horizontal="right"/>
    </xf>
    <xf numFmtId="176" fontId="3" fillId="33" borderId="0" xfId="54" applyNumberFormat="1" applyFont="1" applyFill="1" applyBorder="1" applyAlignment="1">
      <alignment horizontal="center"/>
    </xf>
    <xf numFmtId="41" fontId="6" fillId="33" borderId="0" xfId="0" applyNumberFormat="1" applyFont="1" applyFill="1" applyAlignment="1">
      <alignment vertical="center"/>
    </xf>
    <xf numFmtId="176" fontId="5" fillId="33" borderId="0" xfId="42" applyNumberFormat="1" applyFont="1" applyFill="1">
      <alignment vertical="center"/>
      <protection/>
    </xf>
    <xf numFmtId="176" fontId="6" fillId="33" borderId="0" xfId="54" applyNumberFormat="1" applyFont="1" applyFill="1" applyBorder="1" applyAlignment="1">
      <alignment/>
    </xf>
    <xf numFmtId="41" fontId="7" fillId="33" borderId="0" xfId="0" applyNumberFormat="1" applyFont="1" applyFill="1" applyAlignment="1">
      <alignment vertical="center"/>
    </xf>
    <xf numFmtId="176" fontId="2" fillId="33" borderId="0" xfId="42" applyNumberFormat="1" applyFont="1" applyFill="1">
      <alignment vertical="center"/>
      <protection/>
    </xf>
    <xf numFmtId="176" fontId="2" fillId="33" borderId="0" xfId="42" applyNumberFormat="1" applyFont="1" applyFill="1" applyBorder="1">
      <alignment vertical="center"/>
      <protection/>
    </xf>
    <xf numFmtId="41" fontId="4" fillId="33" borderId="0" xfId="0" applyNumberFormat="1" applyFont="1" applyFill="1" applyAlignment="1">
      <alignment horizontal="left" vertical="center"/>
    </xf>
    <xf numFmtId="176" fontId="3" fillId="33" borderId="0" xfId="42" applyNumberFormat="1" applyFont="1" applyFill="1">
      <alignment vertical="center"/>
      <protection/>
    </xf>
    <xf numFmtId="176" fontId="3" fillId="33" borderId="0" xfId="54" applyNumberFormat="1" applyFont="1" applyFill="1" applyBorder="1" applyAlignment="1">
      <alignment/>
    </xf>
    <xf numFmtId="41" fontId="7" fillId="33" borderId="0" xfId="0" applyNumberFormat="1" applyFont="1" applyFill="1" applyAlignment="1">
      <alignment horizontal="left" vertical="center"/>
    </xf>
    <xf numFmtId="41" fontId="8" fillId="33" borderId="0" xfId="0" applyNumberFormat="1" applyFont="1" applyFill="1" applyAlignment="1">
      <alignment horizontal="left" vertical="center" indent="1"/>
    </xf>
    <xf numFmtId="176" fontId="5" fillId="33" borderId="0" xfId="54" applyNumberFormat="1" applyFont="1" applyFill="1" applyAlignment="1">
      <alignment/>
    </xf>
    <xf numFmtId="41" fontId="7" fillId="33" borderId="0" xfId="0" applyNumberFormat="1" applyFont="1" applyFill="1" applyAlignment="1">
      <alignment horizontal="left" vertical="center" indent="1"/>
    </xf>
    <xf numFmtId="176" fontId="2" fillId="33" borderId="0" xfId="41" applyNumberFormat="1" applyFont="1" applyFill="1">
      <alignment/>
      <protection/>
    </xf>
    <xf numFmtId="41" fontId="4" fillId="33" borderId="0" xfId="0" applyNumberFormat="1" applyFont="1" applyFill="1" applyAlignment="1">
      <alignment horizontal="left" vertical="center" indent="2"/>
    </xf>
    <xf numFmtId="41" fontId="7" fillId="33" borderId="0" xfId="0" applyNumberFormat="1" applyFont="1" applyFill="1" applyAlignment="1">
      <alignment horizontal="left" vertical="center" indent="2"/>
    </xf>
    <xf numFmtId="176" fontId="3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41" fontId="8" fillId="33" borderId="0" xfId="0" applyNumberFormat="1" applyFont="1" applyFill="1" applyAlignment="1">
      <alignment horizontal="left" vertical="center"/>
    </xf>
    <xf numFmtId="41" fontId="4" fillId="33" borderId="0" xfId="0" applyNumberFormat="1" applyFont="1" applyFill="1" applyAlignment="1">
      <alignment horizontal="left" vertical="center" indent="1"/>
    </xf>
    <xf numFmtId="176" fontId="3" fillId="33" borderId="0" xfId="54" applyNumberFormat="1" applyFont="1" applyFill="1" applyAlignment="1">
      <alignment/>
    </xf>
    <xf numFmtId="41" fontId="4" fillId="33" borderId="0" xfId="0" applyNumberFormat="1" applyFont="1" applyFill="1" applyAlignment="1">
      <alignment horizontal="left" vertical="center" indent="3"/>
    </xf>
    <xf numFmtId="41" fontId="7" fillId="33" borderId="0" xfId="0" applyNumberFormat="1" applyFont="1" applyFill="1" applyAlignment="1">
      <alignment horizontal="left" vertical="center" indent="3"/>
    </xf>
    <xf numFmtId="41" fontId="8" fillId="33" borderId="0" xfId="0" applyNumberFormat="1" applyFont="1" applyFill="1" applyAlignment="1">
      <alignment horizontal="left" vertical="center" indent="2"/>
    </xf>
    <xf numFmtId="41" fontId="3" fillId="33" borderId="0" xfId="0" applyNumberFormat="1" applyFont="1" applyFill="1" applyAlignment="1">
      <alignment horizontal="left" vertical="center" indent="3"/>
    </xf>
    <xf numFmtId="41" fontId="6" fillId="33" borderId="0" xfId="0" applyNumberFormat="1" applyFont="1" applyFill="1" applyAlignment="1">
      <alignment horizontal="left" vertical="center"/>
    </xf>
    <xf numFmtId="41" fontId="2" fillId="33" borderId="0" xfId="0" applyNumberFormat="1" applyFont="1" applyFill="1" applyAlignment="1">
      <alignment horizontal="left" vertical="center" indent="1"/>
    </xf>
    <xf numFmtId="177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/>
    </xf>
    <xf numFmtId="41" fontId="9" fillId="33" borderId="0" xfId="0" applyNumberFormat="1" applyFont="1" applyFill="1" applyAlignment="1">
      <alignment horizontal="left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BOP概览表和详表（060630） 年报" xfId="41"/>
    <cellStyle name="常规_Sheet1" xfId="42"/>
    <cellStyle name="超级链接_Sheet1" xfId="43"/>
    <cellStyle name="好" xfId="44"/>
    <cellStyle name="后继超级链接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W4303"/>
  <sheetViews>
    <sheetView tabSelected="1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16" sqref="D216"/>
    </sheetView>
  </sheetViews>
  <sheetFormatPr defaultColWidth="9.00390625" defaultRowHeight="14.25"/>
  <cols>
    <col min="1" max="1" width="32.25390625" style="1" customWidth="1"/>
    <col min="2" max="9" width="6.875" style="2" customWidth="1"/>
    <col min="10" max="16" width="7.00390625" style="2" customWidth="1"/>
    <col min="17" max="17" width="7.375" style="2" customWidth="1"/>
    <col min="18" max="23" width="7.00390625" style="2" customWidth="1"/>
    <col min="24" max="25" width="7.00390625" style="37" customWidth="1"/>
    <col min="26" max="49" width="7.50390625" style="37" customWidth="1"/>
    <col min="50" max="16384" width="9.00390625" style="2" customWidth="1"/>
  </cols>
  <sheetData>
    <row r="1" spans="1:49" ht="42" customHeight="1">
      <c r="A1" s="38" t="s">
        <v>112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" customHeight="1">
      <c r="A2" s="4" t="s">
        <v>1</v>
      </c>
      <c r="B2" s="5" t="s">
        <v>64</v>
      </c>
      <c r="C2" s="5" t="s">
        <v>65</v>
      </c>
      <c r="D2" s="5" t="s">
        <v>66</v>
      </c>
      <c r="E2" s="5" t="s">
        <v>67</v>
      </c>
      <c r="F2" s="5" t="s">
        <v>68</v>
      </c>
      <c r="G2" s="5" t="s">
        <v>69</v>
      </c>
      <c r="H2" s="5" t="s">
        <v>70</v>
      </c>
      <c r="I2" s="5" t="s">
        <v>71</v>
      </c>
      <c r="J2" s="5" t="s">
        <v>72</v>
      </c>
      <c r="K2" s="5" t="s">
        <v>73</v>
      </c>
      <c r="L2" s="5" t="s">
        <v>74</v>
      </c>
      <c r="M2" s="5" t="s">
        <v>75</v>
      </c>
      <c r="N2" s="5" t="s">
        <v>76</v>
      </c>
      <c r="O2" s="5" t="s">
        <v>77</v>
      </c>
      <c r="P2" s="5" t="s">
        <v>78</v>
      </c>
      <c r="Q2" s="5" t="s">
        <v>79</v>
      </c>
      <c r="R2" s="5" t="s">
        <v>80</v>
      </c>
      <c r="S2" s="5" t="s">
        <v>81</v>
      </c>
      <c r="T2" s="5" t="s">
        <v>82</v>
      </c>
      <c r="U2" s="5" t="s">
        <v>83</v>
      </c>
      <c r="V2" s="5" t="s">
        <v>84</v>
      </c>
      <c r="W2" s="5" t="s">
        <v>85</v>
      </c>
      <c r="X2" s="6" t="s">
        <v>86</v>
      </c>
      <c r="Y2" s="6" t="s">
        <v>87</v>
      </c>
      <c r="Z2" s="6" t="s">
        <v>88</v>
      </c>
      <c r="AA2" s="6" t="s">
        <v>89</v>
      </c>
      <c r="AB2" s="6" t="s">
        <v>90</v>
      </c>
      <c r="AC2" s="6" t="s">
        <v>91</v>
      </c>
      <c r="AD2" s="6" t="s">
        <v>92</v>
      </c>
      <c r="AE2" s="6" t="s">
        <v>93</v>
      </c>
      <c r="AF2" s="6" t="s">
        <v>94</v>
      </c>
      <c r="AG2" s="6" t="s">
        <v>95</v>
      </c>
      <c r="AH2" s="6" t="s">
        <v>96</v>
      </c>
      <c r="AI2" s="6" t="s">
        <v>97</v>
      </c>
      <c r="AJ2" s="6" t="s">
        <v>98</v>
      </c>
      <c r="AK2" s="6" t="s">
        <v>99</v>
      </c>
      <c r="AL2" s="6" t="s">
        <v>100</v>
      </c>
      <c r="AM2" s="6" t="s">
        <v>101</v>
      </c>
      <c r="AN2" s="6" t="s">
        <v>102</v>
      </c>
      <c r="AO2" s="6" t="s">
        <v>103</v>
      </c>
      <c r="AP2" s="6" t="s">
        <v>104</v>
      </c>
      <c r="AQ2" s="6" t="s">
        <v>105</v>
      </c>
      <c r="AR2" s="6" t="s">
        <v>106</v>
      </c>
      <c r="AS2" s="6" t="s">
        <v>107</v>
      </c>
      <c r="AT2" s="6" t="s">
        <v>108</v>
      </c>
      <c r="AU2" s="6" t="s">
        <v>109</v>
      </c>
      <c r="AV2" s="6" t="s">
        <v>110</v>
      </c>
      <c r="AW2" s="6" t="s">
        <v>111</v>
      </c>
    </row>
    <row r="3" spans="1:49" ht="11.25">
      <c r="A3" s="7" t="s">
        <v>63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>
      <c r="A4" s="9" t="s">
        <v>2</v>
      </c>
      <c r="B4" s="10">
        <v>104.7116</v>
      </c>
      <c r="C4" s="10">
        <v>43.59288000000004</v>
      </c>
      <c r="D4" s="10">
        <v>52.530329999999964</v>
      </c>
      <c r="E4" s="10">
        <v>113.87948479999989</v>
      </c>
      <c r="F4" s="10">
        <v>11.533019999999887</v>
      </c>
      <c r="G4" s="10">
        <v>5.036560000000101</v>
      </c>
      <c r="H4" s="10">
        <v>100.56827999999994</v>
      </c>
      <c r="I4" s="10">
        <v>94.00352366585383</v>
      </c>
      <c r="J4" s="10">
        <v>36.522270525000096</v>
      </c>
      <c r="K4" s="10">
        <v>26.557278258999887</v>
      </c>
      <c r="L4" s="10">
        <v>66.46436194866509</v>
      </c>
      <c r="M4" s="10">
        <v>75.64857308705331</v>
      </c>
      <c r="N4" s="10">
        <v>59.94419658630461</v>
      </c>
      <c r="O4" s="10">
        <v>-8.958267768695357</v>
      </c>
      <c r="P4" s="10">
        <v>50.04682307582587</v>
      </c>
      <c r="Q4" s="10">
        <v>73.01999792228281</v>
      </c>
      <c r="R4" s="10">
        <v>86.17760541705535</v>
      </c>
      <c r="S4" s="10">
        <v>49.37765163648292</v>
      </c>
      <c r="T4" s="10">
        <v>66.96955125689803</v>
      </c>
      <c r="U4" s="10">
        <v>151.69487382489768</v>
      </c>
      <c r="V4" s="10">
        <v>26.083536681576074</v>
      </c>
      <c r="W4" s="10">
        <v>82.28164720778926</v>
      </c>
      <c r="X4" s="11">
        <v>85.5017041965203</v>
      </c>
      <c r="Y4" s="11">
        <v>236.64894052745893</v>
      </c>
      <c r="Z4" s="11">
        <v>33.46735796397388</v>
      </c>
      <c r="AA4" s="11">
        <v>58.12157164240718</v>
      </c>
      <c r="AB4" s="11">
        <v>172.66507605810435</v>
      </c>
      <c r="AC4" s="11">
        <v>425.1556012211323</v>
      </c>
      <c r="AD4" s="11">
        <v>238.3618975459385</v>
      </c>
      <c r="AE4" s="11">
        <v>294.2218844445226</v>
      </c>
      <c r="AF4" s="11">
        <v>334.94071840425966</v>
      </c>
      <c r="AG4" s="11">
        <v>456.26043726927196</v>
      </c>
      <c r="AH4" s="11">
        <v>339.57280276831267</v>
      </c>
      <c r="AI4" s="11">
        <v>474.04027527127505</v>
      </c>
      <c r="AJ4" s="11">
        <v>605.3541771638834</v>
      </c>
      <c r="AK4" s="11">
        <v>899.463155440667</v>
      </c>
      <c r="AL4" s="11">
        <v>666.2445193677979</v>
      </c>
      <c r="AM4" s="11">
        <v>865.505668658177</v>
      </c>
      <c r="AN4" s="11">
        <v>984.7862753265834</v>
      </c>
      <c r="AO4" s="11">
        <v>1015.290309020601</v>
      </c>
      <c r="AP4" s="11">
        <v>822.042910521757</v>
      </c>
      <c r="AQ4" s="11">
        <v>954.7288480115318</v>
      </c>
      <c r="AR4" s="11">
        <v>1098.060131024673</v>
      </c>
      <c r="AS4" s="11">
        <v>1330.853271877486</v>
      </c>
      <c r="AT4" s="11">
        <v>673.3191442100328</v>
      </c>
      <c r="AU4" s="11">
        <v>396.9192400801915</v>
      </c>
      <c r="AV4" s="11">
        <v>453.5019359344822</v>
      </c>
      <c r="AW4" s="11">
        <v>908.8253589714765</v>
      </c>
    </row>
    <row r="5" spans="1:49" ht="12">
      <c r="A5" s="12" t="s">
        <v>3</v>
      </c>
      <c r="B5" s="13">
        <v>473.18080000000003</v>
      </c>
      <c r="C5" s="13">
        <v>537.4215299999998</v>
      </c>
      <c r="D5" s="13">
        <v>537.2369600000002</v>
      </c>
      <c r="E5" s="13">
        <v>628.8633740999996</v>
      </c>
      <c r="F5" s="13">
        <v>444.42317999999995</v>
      </c>
      <c r="G5" s="13">
        <v>540.96643</v>
      </c>
      <c r="H5" s="13">
        <v>646.5760499999999</v>
      </c>
      <c r="I5" s="13">
        <v>714.6465734100002</v>
      </c>
      <c r="J5" s="13">
        <v>615.259545525</v>
      </c>
      <c r="K5" s="13">
        <v>730.8087852589999</v>
      </c>
      <c r="L5" s="13">
        <v>815.9310714957501</v>
      </c>
      <c r="M5" s="13">
        <v>827.7287356547499</v>
      </c>
      <c r="N5" s="13">
        <v>710.4702469575</v>
      </c>
      <c r="O5" s="13">
        <v>777.1205051874999</v>
      </c>
      <c r="P5" s="13">
        <v>833.06660001925</v>
      </c>
      <c r="Q5" s="13">
        <v>858.5872931687113</v>
      </c>
      <c r="R5" s="13">
        <v>774.5301580534588</v>
      </c>
      <c r="S5" s="13">
        <v>944.2456142732931</v>
      </c>
      <c r="T5" s="13">
        <v>1055.8349535042835</v>
      </c>
      <c r="U5" s="13">
        <v>1100.7389804527388</v>
      </c>
      <c r="V5" s="13">
        <v>1043.1467287641651</v>
      </c>
      <c r="W5" s="13">
        <v>1207.0644907025887</v>
      </c>
      <c r="X5" s="14">
        <v>1373.940700852951</v>
      </c>
      <c r="Y5" s="14">
        <v>1571.912720838639</v>
      </c>
      <c r="Z5" s="14">
        <v>1402.5252477001281</v>
      </c>
      <c r="AA5" s="14">
        <v>1663.575193647458</v>
      </c>
      <c r="AB5" s="14">
        <v>1856.0658498340629</v>
      </c>
      <c r="AC5" s="14">
        <v>2109.725909990183</v>
      </c>
      <c r="AD5" s="14">
        <v>1854.0953886489037</v>
      </c>
      <c r="AE5" s="14">
        <v>2203.361094315937</v>
      </c>
      <c r="AF5" s="14">
        <v>2392.0874625271044</v>
      </c>
      <c r="AG5" s="14">
        <v>2589.411256751644</v>
      </c>
      <c r="AH5" s="14">
        <v>2331.2417467959185</v>
      </c>
      <c r="AI5" s="14">
        <v>2741.8633345330218</v>
      </c>
      <c r="AJ5" s="14">
        <v>3066.0527569407886</v>
      </c>
      <c r="AK5" s="14">
        <v>3339.133536396546</v>
      </c>
      <c r="AL5" s="14">
        <v>3029.814646668842</v>
      </c>
      <c r="AM5" s="14">
        <v>3519.1665620880194</v>
      </c>
      <c r="AN5" s="14">
        <v>3974.812192635409</v>
      </c>
      <c r="AO5" s="14">
        <v>4160.093556143506</v>
      </c>
      <c r="AP5" s="14">
        <v>3839.701113056061</v>
      </c>
      <c r="AQ5" s="14">
        <v>4441.774896718812</v>
      </c>
      <c r="AR5" s="14">
        <v>4876.384063864862</v>
      </c>
      <c r="AS5" s="14">
        <v>4303.747912674356</v>
      </c>
      <c r="AT5" s="14">
        <v>3042.3890177823655</v>
      </c>
      <c r="AU5" s="14">
        <v>3391.378335949242</v>
      </c>
      <c r="AV5" s="14">
        <v>3973.783214700338</v>
      </c>
      <c r="AW5" s="14">
        <v>4434.146017162213</v>
      </c>
    </row>
    <row r="6" spans="1:49" ht="12">
      <c r="A6" s="12" t="s">
        <v>4</v>
      </c>
      <c r="B6" s="13">
        <v>368.4692</v>
      </c>
      <c r="C6" s="13">
        <v>493.8286499999999</v>
      </c>
      <c r="D6" s="13">
        <v>484.70663000000013</v>
      </c>
      <c r="E6" s="13">
        <v>514.9838892999999</v>
      </c>
      <c r="F6" s="13">
        <v>432.89016000000004</v>
      </c>
      <c r="G6" s="13">
        <v>535.9298699999999</v>
      </c>
      <c r="H6" s="13">
        <v>546.00777</v>
      </c>
      <c r="I6" s="13">
        <v>620.6430497441461</v>
      </c>
      <c r="J6" s="13">
        <v>578.737275</v>
      </c>
      <c r="K6" s="13">
        <v>704.251507</v>
      </c>
      <c r="L6" s="13">
        <v>749.4667095470852</v>
      </c>
      <c r="M6" s="13">
        <v>752.0801625676966</v>
      </c>
      <c r="N6" s="13">
        <v>650.5260503711954</v>
      </c>
      <c r="O6" s="13">
        <v>786.078772956195</v>
      </c>
      <c r="P6" s="13">
        <v>783.0197769434244</v>
      </c>
      <c r="Q6" s="13">
        <v>785.5672952464279</v>
      </c>
      <c r="R6" s="13">
        <v>688.3525526364034</v>
      </c>
      <c r="S6" s="13">
        <v>894.8679626368104</v>
      </c>
      <c r="T6" s="13">
        <v>988.8654022473854</v>
      </c>
      <c r="U6" s="13">
        <v>949.0441066278408</v>
      </c>
      <c r="V6" s="13">
        <v>1017.0631920825889</v>
      </c>
      <c r="W6" s="13">
        <v>1124.7828434947996</v>
      </c>
      <c r="X6" s="14">
        <v>1288.4389966564308</v>
      </c>
      <c r="Y6" s="14">
        <v>1335.2637803111802</v>
      </c>
      <c r="Z6" s="14">
        <v>1369.0578897361545</v>
      </c>
      <c r="AA6" s="14">
        <v>1605.4536220050506</v>
      </c>
      <c r="AB6" s="14">
        <v>1683.400773775959</v>
      </c>
      <c r="AC6" s="14">
        <v>1684.5703087690504</v>
      </c>
      <c r="AD6" s="14">
        <v>1615.7334911029652</v>
      </c>
      <c r="AE6" s="14">
        <v>1909.1392098714143</v>
      </c>
      <c r="AF6" s="14">
        <v>2057.1467441228447</v>
      </c>
      <c r="AG6" s="14">
        <v>2133.150819482372</v>
      </c>
      <c r="AH6" s="14">
        <v>1991.6689440276057</v>
      </c>
      <c r="AI6" s="14">
        <v>2267.8230592617465</v>
      </c>
      <c r="AJ6" s="14">
        <v>2460.6985797769053</v>
      </c>
      <c r="AK6" s="14">
        <v>2439.670380955879</v>
      </c>
      <c r="AL6" s="14">
        <v>2363.5701273010445</v>
      </c>
      <c r="AM6" s="14">
        <v>2653.6608934298433</v>
      </c>
      <c r="AN6" s="14">
        <v>2990.0259173088252</v>
      </c>
      <c r="AO6" s="14">
        <v>3144.8032471229053</v>
      </c>
      <c r="AP6" s="14">
        <v>3017.658202534303</v>
      </c>
      <c r="AQ6" s="14">
        <v>3487.0460487072805</v>
      </c>
      <c r="AR6" s="14">
        <v>3778.3239328401887</v>
      </c>
      <c r="AS6" s="14">
        <v>2972.89464079687</v>
      </c>
      <c r="AT6" s="14">
        <v>2369.0698735723327</v>
      </c>
      <c r="AU6" s="14">
        <v>2994.4590958690505</v>
      </c>
      <c r="AV6" s="14">
        <v>3520.2812787658554</v>
      </c>
      <c r="AW6" s="14">
        <v>3525.320658190737</v>
      </c>
    </row>
    <row r="7" spans="1:49" ht="12">
      <c r="A7" s="15" t="s">
        <v>5</v>
      </c>
      <c r="B7" s="16">
        <v>112.71260000000001</v>
      </c>
      <c r="C7" s="16">
        <v>130.82335</v>
      </c>
      <c r="D7" s="16">
        <v>109.07958999999988</v>
      </c>
      <c r="E7" s="16">
        <v>85.75135479999983</v>
      </c>
      <c r="F7" s="16">
        <v>41.76208999999995</v>
      </c>
      <c r="G7" s="16">
        <v>34.736070000000105</v>
      </c>
      <c r="H7" s="16">
        <v>113.09104999999995</v>
      </c>
      <c r="I7" s="16">
        <v>116.82034366585376</v>
      </c>
      <c r="J7" s="16">
        <v>53.38105500000008</v>
      </c>
      <c r="K7" s="16">
        <v>73.7733659589999</v>
      </c>
      <c r="L7" s="16">
        <v>93.4940054939151</v>
      </c>
      <c r="M7" s="16">
        <v>68.0864193323037</v>
      </c>
      <c r="N7" s="16">
        <v>55.612864803804605</v>
      </c>
      <c r="O7" s="16">
        <v>46.70899580380455</v>
      </c>
      <c r="P7" s="16">
        <v>75.59504889657617</v>
      </c>
      <c r="Q7" s="16">
        <v>102.94529347709951</v>
      </c>
      <c r="R7" s="16">
        <v>77.58268720702857</v>
      </c>
      <c r="S7" s="16">
        <v>85.61491807774901</v>
      </c>
      <c r="T7" s="16">
        <v>79.25787540515125</v>
      </c>
      <c r="U7" s="16">
        <v>131.37123195026425</v>
      </c>
      <c r="V7" s="16">
        <v>-0.7078948023858667</v>
      </c>
      <c r="W7" s="16">
        <v>70.4448101399292</v>
      </c>
      <c r="X7" s="17">
        <v>76.22175366828932</v>
      </c>
      <c r="Y7" s="17">
        <v>212.25262165711135</v>
      </c>
      <c r="Z7" s="17">
        <v>-39.49335202854261</v>
      </c>
      <c r="AA7" s="17">
        <v>56.12818937793017</v>
      </c>
      <c r="AB7" s="17">
        <v>139.6224444735214</v>
      </c>
      <c r="AC7" s="17">
        <v>355.4865435765964</v>
      </c>
      <c r="AD7" s="17">
        <v>211.13674799930334</v>
      </c>
      <c r="AE7" s="17">
        <v>290.2338757579842</v>
      </c>
      <c r="AF7" s="17">
        <v>330.8940884093144</v>
      </c>
      <c r="AG7" s="17">
        <v>414.00326300549955</v>
      </c>
      <c r="AH7" s="17">
        <v>278.76739743086426</v>
      </c>
      <c r="AI7" s="17">
        <v>464.3017378797904</v>
      </c>
      <c r="AJ7" s="17">
        <v>550.6189677144388</v>
      </c>
      <c r="AK7" s="17">
        <v>795.5011419808365</v>
      </c>
      <c r="AL7" s="17">
        <v>560.1630697166974</v>
      </c>
      <c r="AM7" s="17">
        <v>770.9213616555711</v>
      </c>
      <c r="AN7" s="17">
        <v>835.1803947405654</v>
      </c>
      <c r="AO7" s="17">
        <v>914.095461720717</v>
      </c>
      <c r="AP7" s="17">
        <v>541.2405484352845</v>
      </c>
      <c r="AQ7" s="17">
        <v>741.7804583895474</v>
      </c>
      <c r="AR7" s="17">
        <v>962.7671551279832</v>
      </c>
      <c r="AS7" s="17">
        <v>1242.5371695865213</v>
      </c>
      <c r="AT7" s="17">
        <v>634.2880517017192</v>
      </c>
      <c r="AU7" s="17">
        <v>388.9091882220608</v>
      </c>
      <c r="AV7" s="17">
        <v>465.44296689680755</v>
      </c>
      <c r="AW7" s="17">
        <v>712.6638068472147</v>
      </c>
    </row>
    <row r="8" spans="1:49" ht="12">
      <c r="A8" s="18" t="s">
        <v>3</v>
      </c>
      <c r="B8" s="13">
        <v>462.07379999999995</v>
      </c>
      <c r="C8" s="13">
        <v>527.31341</v>
      </c>
      <c r="D8" s="13">
        <v>525.4246400000002</v>
      </c>
      <c r="E8" s="13">
        <v>559.4429340999995</v>
      </c>
      <c r="F8" s="13">
        <v>421.70842</v>
      </c>
      <c r="G8" s="13">
        <v>514.2037</v>
      </c>
      <c r="H8" s="13">
        <v>602.96299</v>
      </c>
      <c r="I8" s="13">
        <v>670.7643534100002</v>
      </c>
      <c r="J8" s="13">
        <v>582.26107</v>
      </c>
      <c r="K8" s="13">
        <v>694.630141959</v>
      </c>
      <c r="L8" s="13">
        <v>770.9088080410002</v>
      </c>
      <c r="M8" s="13">
        <v>747.8112262399995</v>
      </c>
      <c r="N8" s="13">
        <v>666.43547401</v>
      </c>
      <c r="O8" s="13">
        <v>734.2808740099999</v>
      </c>
      <c r="P8" s="13">
        <v>788.49653401</v>
      </c>
      <c r="Q8" s="13">
        <v>804.8888512289413</v>
      </c>
      <c r="R8" s="13">
        <v>728.675325843904</v>
      </c>
      <c r="S8" s="13">
        <v>885.7242029816688</v>
      </c>
      <c r="T8" s="13">
        <v>996.7481289126681</v>
      </c>
      <c r="U8" s="13">
        <v>1042.80562121624</v>
      </c>
      <c r="V8" s="13">
        <v>965.845579513741</v>
      </c>
      <c r="W8" s="13">
        <v>1130.5279754701507</v>
      </c>
      <c r="X8" s="14">
        <v>1290.9871906472272</v>
      </c>
      <c r="Y8" s="14">
        <v>1462.932199975017</v>
      </c>
      <c r="Z8" s="14">
        <v>1301.193200838291</v>
      </c>
      <c r="AA8" s="14">
        <v>1565.1598481157648</v>
      </c>
      <c r="AB8" s="14">
        <v>1744.899088452335</v>
      </c>
      <c r="AC8" s="14">
        <v>1971.8020953907846</v>
      </c>
      <c r="AD8" s="14">
        <v>1723.5178068964788</v>
      </c>
      <c r="AE8" s="14">
        <v>2046.4242683027717</v>
      </c>
      <c r="AF8" s="14">
        <v>2235.3328670640417</v>
      </c>
      <c r="AG8" s="14">
        <v>2363.603369256559</v>
      </c>
      <c r="AH8" s="14">
        <v>2152.0784729045886</v>
      </c>
      <c r="AI8" s="14">
        <v>2538.355037193783</v>
      </c>
      <c r="AJ8" s="14">
        <v>2859.6017393412053</v>
      </c>
      <c r="AK8" s="14">
        <v>3066.8479648853413</v>
      </c>
      <c r="AL8" s="14">
        <v>2794.2108208069844</v>
      </c>
      <c r="AM8" s="14">
        <v>3237.0236854202835</v>
      </c>
      <c r="AN8" s="14">
        <v>3637.5764462355105</v>
      </c>
      <c r="AO8" s="14">
        <v>3753.857015584088</v>
      </c>
      <c r="AP8" s="14">
        <v>3415.179522890961</v>
      </c>
      <c r="AQ8" s="14">
        <v>3999.5710347920267</v>
      </c>
      <c r="AR8" s="14">
        <v>4478.544690314028</v>
      </c>
      <c r="AS8" s="14">
        <v>3924.7882657472524</v>
      </c>
      <c r="AT8" s="14">
        <v>2731.3952048269653</v>
      </c>
      <c r="AU8" s="14">
        <v>3030.511232366942</v>
      </c>
      <c r="AV8" s="14">
        <v>3616.8541296694375</v>
      </c>
      <c r="AW8" s="14">
        <v>3953.9752757864135</v>
      </c>
    </row>
    <row r="9" spans="1:49" ht="12">
      <c r="A9" s="18" t="s">
        <v>4</v>
      </c>
      <c r="B9" s="13">
        <v>349.36120000000005</v>
      </c>
      <c r="C9" s="13">
        <v>396.49005999999986</v>
      </c>
      <c r="D9" s="13">
        <v>416.3450500000001</v>
      </c>
      <c r="E9" s="13">
        <v>473.69157930000006</v>
      </c>
      <c r="F9" s="13">
        <v>379.94633</v>
      </c>
      <c r="G9" s="13">
        <v>479.46763</v>
      </c>
      <c r="H9" s="13">
        <v>489.8719399999999</v>
      </c>
      <c r="I9" s="13">
        <v>553.9440097441463</v>
      </c>
      <c r="J9" s="13">
        <v>528.880015</v>
      </c>
      <c r="K9" s="13">
        <v>620.8567760000001</v>
      </c>
      <c r="L9" s="13">
        <v>677.414802547085</v>
      </c>
      <c r="M9" s="13">
        <v>679.7248069076961</v>
      </c>
      <c r="N9" s="13">
        <v>610.8226092061955</v>
      </c>
      <c r="O9" s="13">
        <v>687.5718782061954</v>
      </c>
      <c r="P9" s="13">
        <v>712.9014851134239</v>
      </c>
      <c r="Q9" s="13">
        <v>701.9435577518416</v>
      </c>
      <c r="R9" s="13">
        <v>651.0926386368754</v>
      </c>
      <c r="S9" s="13">
        <v>800.10928490392</v>
      </c>
      <c r="T9" s="13">
        <v>917.4902535075169</v>
      </c>
      <c r="U9" s="13">
        <v>911.4343892659758</v>
      </c>
      <c r="V9" s="13">
        <v>966.5534743161268</v>
      </c>
      <c r="W9" s="13">
        <v>1060.0831653302216</v>
      </c>
      <c r="X9" s="14">
        <v>1214.7654369789377</v>
      </c>
      <c r="Y9" s="14">
        <v>1250.6795783179057</v>
      </c>
      <c r="Z9" s="14">
        <v>1340.6865528668336</v>
      </c>
      <c r="AA9" s="14">
        <v>1509.0316587378347</v>
      </c>
      <c r="AB9" s="14">
        <v>1605.2766439788136</v>
      </c>
      <c r="AC9" s="14">
        <v>1616.3155518141884</v>
      </c>
      <c r="AD9" s="14">
        <v>1512.3810588971755</v>
      </c>
      <c r="AE9" s="14">
        <v>1756.1903925447875</v>
      </c>
      <c r="AF9" s="14">
        <v>1904.4387786547272</v>
      </c>
      <c r="AG9" s="14">
        <v>1949.6001062510593</v>
      </c>
      <c r="AH9" s="14">
        <v>1873.3110754737243</v>
      </c>
      <c r="AI9" s="14">
        <v>2074.0532993139927</v>
      </c>
      <c r="AJ9" s="14">
        <v>2308.9827716267664</v>
      </c>
      <c r="AK9" s="14">
        <v>2271.346822904505</v>
      </c>
      <c r="AL9" s="14">
        <v>2234.047751090287</v>
      </c>
      <c r="AM9" s="14">
        <v>2466.1023237647123</v>
      </c>
      <c r="AN9" s="14">
        <v>2802.3960514949454</v>
      </c>
      <c r="AO9" s="14">
        <v>2839.761553863371</v>
      </c>
      <c r="AP9" s="14">
        <v>2873.938974455676</v>
      </c>
      <c r="AQ9" s="14">
        <v>3257.790576402479</v>
      </c>
      <c r="AR9" s="14">
        <v>3515.7775351860446</v>
      </c>
      <c r="AS9" s="14">
        <v>2682.251096160731</v>
      </c>
      <c r="AT9" s="14">
        <v>2097.107153125246</v>
      </c>
      <c r="AU9" s="14">
        <v>2641.602044144882</v>
      </c>
      <c r="AV9" s="14">
        <v>3151.4111627726297</v>
      </c>
      <c r="AW9" s="14">
        <v>3241.311468939199</v>
      </c>
    </row>
    <row r="10" spans="1:49" ht="14.25">
      <c r="A10" s="19" t="s">
        <v>6</v>
      </c>
      <c r="B10" s="20">
        <v>119.8011</v>
      </c>
      <c r="C10" s="20">
        <v>135.00786999999997</v>
      </c>
      <c r="D10" s="20">
        <v>146.33058999999994</v>
      </c>
      <c r="E10" s="20">
        <v>64.99559000000022</v>
      </c>
      <c r="F10" s="20">
        <v>58.72534999999996</v>
      </c>
      <c r="G10" s="20">
        <v>52.98316000000004</v>
      </c>
      <c r="H10" s="20">
        <v>133.68275</v>
      </c>
      <c r="I10" s="20">
        <v>114.41305086585373</v>
      </c>
      <c r="J10" s="20">
        <v>70.58001650000001</v>
      </c>
      <c r="K10" s="20">
        <v>95.4935758000001</v>
      </c>
      <c r="L10" s="20">
        <v>91.80973215291473</v>
      </c>
      <c r="M10" s="20">
        <v>86.85273755230372</v>
      </c>
      <c r="N10" s="20">
        <v>72.29299437630459</v>
      </c>
      <c r="O10" s="20">
        <v>62.13874187630461</v>
      </c>
      <c r="P10" s="20">
        <v>85.33645196907611</v>
      </c>
      <c r="Q10" s="20">
        <v>120.40415036580356</v>
      </c>
      <c r="R10" s="20">
        <v>99.42224583597257</v>
      </c>
      <c r="S10" s="20">
        <v>107.77666433667281</v>
      </c>
      <c r="T10" s="20">
        <v>91.07619523844724</v>
      </c>
      <c r="U10" s="20">
        <v>143.3906373737836</v>
      </c>
      <c r="V10" s="20">
        <v>30.657595400970184</v>
      </c>
      <c r="W10" s="20">
        <v>101.8282915818632</v>
      </c>
      <c r="X10" s="11">
        <v>94.48387307235315</v>
      </c>
      <c r="Y10" s="11">
        <v>216.70722646687614</v>
      </c>
      <c r="Z10" s="11">
        <v>-25.580137142526485</v>
      </c>
      <c r="AA10" s="11">
        <v>84.32836345919551</v>
      </c>
      <c r="AB10" s="11">
        <v>179.03563319461747</v>
      </c>
      <c r="AC10" s="11">
        <v>352.0388944534858</v>
      </c>
      <c r="AD10" s="11">
        <v>234.5355255995966</v>
      </c>
      <c r="AE10" s="11">
        <v>307.80820911787646</v>
      </c>
      <c r="AF10" s="11">
        <v>372.94611283851447</v>
      </c>
      <c r="AG10" s="11">
        <v>426.6011029864658</v>
      </c>
      <c r="AH10" s="11">
        <v>321.6271075762211</v>
      </c>
      <c r="AI10" s="11">
        <v>478.03192810853494</v>
      </c>
      <c r="AJ10" s="11">
        <v>596.8315917055029</v>
      </c>
      <c r="AK10" s="11">
        <v>780.9699739449877</v>
      </c>
      <c r="AL10" s="11">
        <v>573.5009722398256</v>
      </c>
      <c r="AM10" s="11">
        <v>789.0521173891539</v>
      </c>
      <c r="AN10" s="11">
        <v>862.3977444899425</v>
      </c>
      <c r="AO10" s="11">
        <v>934.5074164371756</v>
      </c>
      <c r="AP10" s="11">
        <v>564.4968645547644</v>
      </c>
      <c r="AQ10" s="11">
        <v>751.4689628272735</v>
      </c>
      <c r="AR10" s="11">
        <v>1013.2750496246987</v>
      </c>
      <c r="AS10" s="11">
        <v>1277.2224374805642</v>
      </c>
      <c r="AT10" s="11">
        <v>722.47486451898</v>
      </c>
      <c r="AU10" s="11">
        <v>467.29131219501005</v>
      </c>
      <c r="AV10" s="11">
        <v>541.7109693020839</v>
      </c>
      <c r="AW10" s="11">
        <v>763.6280285695823</v>
      </c>
    </row>
    <row r="11" spans="1:49" ht="12">
      <c r="A11" s="21" t="s">
        <v>3</v>
      </c>
      <c r="B11" s="22">
        <v>404.2099</v>
      </c>
      <c r="C11" s="22">
        <v>471.59653</v>
      </c>
      <c r="D11" s="22">
        <v>474.34648000000004</v>
      </c>
      <c r="E11" s="22">
        <v>485.1385500000001</v>
      </c>
      <c r="F11" s="22">
        <v>372.72714999999994</v>
      </c>
      <c r="G11" s="22">
        <v>457.3096300000001</v>
      </c>
      <c r="H11" s="22">
        <v>540.7531600000001</v>
      </c>
      <c r="I11" s="22">
        <v>576.3681899999999</v>
      </c>
      <c r="J11" s="22">
        <v>515.5175800000001</v>
      </c>
      <c r="K11" s="22">
        <v>627.0498262999998</v>
      </c>
      <c r="L11" s="22">
        <v>676.6971037000001</v>
      </c>
      <c r="M11" s="22">
        <v>672.04187</v>
      </c>
      <c r="N11" s="22">
        <v>592.42597</v>
      </c>
      <c r="O11" s="22">
        <v>652.75659</v>
      </c>
      <c r="P11" s="22">
        <v>702.0203299999998</v>
      </c>
      <c r="Q11" s="22">
        <v>713.5474957214972</v>
      </c>
      <c r="R11" s="22">
        <v>646.205459421145</v>
      </c>
      <c r="S11" s="22">
        <v>787.2072643038671</v>
      </c>
      <c r="T11" s="22">
        <v>890.3246407309496</v>
      </c>
      <c r="U11" s="22">
        <v>932.7708625701862</v>
      </c>
      <c r="V11" s="22">
        <v>863.067427003762</v>
      </c>
      <c r="W11" s="22">
        <v>1041.1205084595788</v>
      </c>
      <c r="X11" s="14">
        <v>1171.699539595158</v>
      </c>
      <c r="Y11" s="14">
        <v>1306.808470599244</v>
      </c>
      <c r="Z11" s="14">
        <v>1154.3957281799571</v>
      </c>
      <c r="AA11" s="14">
        <v>1424.4704450179</v>
      </c>
      <c r="AB11" s="14">
        <v>1582.3348502975227</v>
      </c>
      <c r="AC11" s="14">
        <v>1772.724091486223</v>
      </c>
      <c r="AD11" s="14">
        <v>1559.8448986761696</v>
      </c>
      <c r="AE11" s="14">
        <v>1864.6875771244877</v>
      </c>
      <c r="AF11" s="14">
        <v>2042.2389068263549</v>
      </c>
      <c r="AG11" s="14">
        <v>2158.065944101626</v>
      </c>
      <c r="AH11" s="14">
        <v>1973.520188372474</v>
      </c>
      <c r="AI11" s="14">
        <v>2313.8935470548186</v>
      </c>
      <c r="AJ11" s="14">
        <v>2627.490850274297</v>
      </c>
      <c r="AK11" s="14">
        <v>2781.9184862190054</v>
      </c>
      <c r="AL11" s="14">
        <v>2524.882234038133</v>
      </c>
      <c r="AM11" s="14">
        <v>2947.468266627033</v>
      </c>
      <c r="AN11" s="14">
        <v>3318.1650285514042</v>
      </c>
      <c r="AO11" s="14">
        <v>3410.0891111442234</v>
      </c>
      <c r="AP11" s="14">
        <v>3069.742145028796</v>
      </c>
      <c r="AQ11" s="14">
        <v>3624.058034126564</v>
      </c>
      <c r="AR11" s="14">
        <v>4097.134794860772</v>
      </c>
      <c r="AS11" s="14">
        <v>3556.050663772723</v>
      </c>
      <c r="AT11" s="14">
        <v>2456.964862813265</v>
      </c>
      <c r="AU11" s="14">
        <v>2755.6582866387416</v>
      </c>
      <c r="AV11" s="14">
        <v>3263.8127447009374</v>
      </c>
      <c r="AW11" s="14">
        <v>3561.542798817813</v>
      </c>
    </row>
    <row r="12" spans="1:49" ht="12">
      <c r="A12" s="21" t="s">
        <v>4</v>
      </c>
      <c r="B12" s="22">
        <v>284.4088</v>
      </c>
      <c r="C12" s="22">
        <v>336.58866000000006</v>
      </c>
      <c r="D12" s="22">
        <v>328.01589</v>
      </c>
      <c r="E12" s="22">
        <v>420.1429599999998</v>
      </c>
      <c r="F12" s="22">
        <v>314.0018</v>
      </c>
      <c r="G12" s="22">
        <v>404.3264700000001</v>
      </c>
      <c r="H12" s="22">
        <v>407.0704099999999</v>
      </c>
      <c r="I12" s="22">
        <v>461.9551391341463</v>
      </c>
      <c r="J12" s="22">
        <v>444.93756349999995</v>
      </c>
      <c r="K12" s="22">
        <v>531.5562504999998</v>
      </c>
      <c r="L12" s="22">
        <v>584.8873715470853</v>
      </c>
      <c r="M12" s="22">
        <v>585.1891324476962</v>
      </c>
      <c r="N12" s="22">
        <v>520.1329756236954</v>
      </c>
      <c r="O12" s="22">
        <v>590.6178481236954</v>
      </c>
      <c r="P12" s="22">
        <v>616.683878030924</v>
      </c>
      <c r="Q12" s="22">
        <v>593.1433453556933</v>
      </c>
      <c r="R12" s="22">
        <v>546.7832135851725</v>
      </c>
      <c r="S12" s="22">
        <v>679.4305999671942</v>
      </c>
      <c r="T12" s="22">
        <v>799.2484454925027</v>
      </c>
      <c r="U12" s="22">
        <v>789.3802251964025</v>
      </c>
      <c r="V12" s="22">
        <v>832.4098316027918</v>
      </c>
      <c r="W12" s="22">
        <v>939.2922168777156</v>
      </c>
      <c r="X12" s="14">
        <v>1077.215666522805</v>
      </c>
      <c r="Y12" s="14">
        <v>1090.1012441323678</v>
      </c>
      <c r="Z12" s="14">
        <v>1179.9758653224835</v>
      </c>
      <c r="AA12" s="14">
        <v>1340.1420815587046</v>
      </c>
      <c r="AB12" s="14">
        <v>1403.2992171029055</v>
      </c>
      <c r="AC12" s="14">
        <v>1420.6851970327375</v>
      </c>
      <c r="AD12" s="14">
        <v>1325.3093730765736</v>
      </c>
      <c r="AE12" s="14">
        <v>1556.8793680066115</v>
      </c>
      <c r="AF12" s="14">
        <v>1669.2927939878405</v>
      </c>
      <c r="AG12" s="14">
        <v>1731.4648411151604</v>
      </c>
      <c r="AH12" s="14">
        <v>1651.8930807962527</v>
      </c>
      <c r="AI12" s="14">
        <v>1835.8616189462844</v>
      </c>
      <c r="AJ12" s="14">
        <v>2030.6592585687943</v>
      </c>
      <c r="AK12" s="14">
        <v>2000.9485122740175</v>
      </c>
      <c r="AL12" s="14">
        <v>1951.3812617983072</v>
      </c>
      <c r="AM12" s="14">
        <v>2158.416149237879</v>
      </c>
      <c r="AN12" s="14">
        <v>2455.7672840614623</v>
      </c>
      <c r="AO12" s="14">
        <v>2475.5816947070475</v>
      </c>
      <c r="AP12" s="14">
        <v>2505.245280474031</v>
      </c>
      <c r="AQ12" s="14">
        <v>2872.5890712992905</v>
      </c>
      <c r="AR12" s="14">
        <v>3083.8597452360723</v>
      </c>
      <c r="AS12" s="14">
        <v>2278.8282262921584</v>
      </c>
      <c r="AT12" s="14">
        <v>1734.4899982942852</v>
      </c>
      <c r="AU12" s="14">
        <v>2288.366974443732</v>
      </c>
      <c r="AV12" s="14">
        <v>2722.1017753988535</v>
      </c>
      <c r="AW12" s="14">
        <v>2797.9147702482314</v>
      </c>
    </row>
    <row r="13" spans="1:49" ht="14.25">
      <c r="A13" s="19" t="s">
        <v>7</v>
      </c>
      <c r="B13" s="20">
        <v>-7.0884999999999945</v>
      </c>
      <c r="C13" s="20">
        <v>-4.184519999999965</v>
      </c>
      <c r="D13" s="20">
        <v>-37.25100000000006</v>
      </c>
      <c r="E13" s="20">
        <v>20.755764800000037</v>
      </c>
      <c r="F13" s="20">
        <v>-16.96325999999999</v>
      </c>
      <c r="G13" s="20">
        <v>-18.247089999999986</v>
      </c>
      <c r="H13" s="20">
        <v>-20.59170000000004</v>
      </c>
      <c r="I13" s="20">
        <v>2.4072928000000218</v>
      </c>
      <c r="J13" s="20">
        <v>-17.198961500000003</v>
      </c>
      <c r="K13" s="20">
        <v>-21.720209840999992</v>
      </c>
      <c r="L13" s="20">
        <v>1.6842733409999937</v>
      </c>
      <c r="M13" s="20">
        <v>-18.766318220000016</v>
      </c>
      <c r="N13" s="20">
        <v>-16.6801295725</v>
      </c>
      <c r="O13" s="20">
        <v>-15.42974607249998</v>
      </c>
      <c r="P13" s="20">
        <v>-9.741403072500063</v>
      </c>
      <c r="Q13" s="20">
        <v>-17.458856888704076</v>
      </c>
      <c r="R13" s="20">
        <v>-21.839558628944</v>
      </c>
      <c r="S13" s="20">
        <v>-22.161746258923944</v>
      </c>
      <c r="T13" s="20">
        <v>-11.818319833296009</v>
      </c>
      <c r="U13" s="20">
        <v>-12.019405423518954</v>
      </c>
      <c r="V13" s="20">
        <v>-31.365490203356018</v>
      </c>
      <c r="W13" s="20">
        <v>-31.383481441933995</v>
      </c>
      <c r="X13" s="11">
        <v>-18.262119404063988</v>
      </c>
      <c r="Y13" s="11">
        <v>-4.4546048097650335</v>
      </c>
      <c r="Z13" s="11">
        <v>-13.913214886016045</v>
      </c>
      <c r="AA13" s="11">
        <v>-28.200174081265068</v>
      </c>
      <c r="AB13" s="11">
        <v>-39.413188721095864</v>
      </c>
      <c r="AC13" s="11">
        <v>3.447649123110697</v>
      </c>
      <c r="AD13" s="11">
        <v>-23.39877760029303</v>
      </c>
      <c r="AE13" s="11">
        <v>-17.57433335989196</v>
      </c>
      <c r="AF13" s="11">
        <v>-42.05202442919999</v>
      </c>
      <c r="AG13" s="11">
        <v>-12.597839980966114</v>
      </c>
      <c r="AH13" s="11">
        <v>-42.85971014535703</v>
      </c>
      <c r="AI13" s="11">
        <v>-13.730190228744187</v>
      </c>
      <c r="AJ13" s="11">
        <v>-46.21262399106432</v>
      </c>
      <c r="AK13" s="11">
        <v>14.531168035848625</v>
      </c>
      <c r="AL13" s="11">
        <v>-13.337902523128315</v>
      </c>
      <c r="AM13" s="11">
        <v>-18.130755733582898</v>
      </c>
      <c r="AN13" s="11">
        <v>-27.217349749376737</v>
      </c>
      <c r="AO13" s="11">
        <v>-20.41195471645892</v>
      </c>
      <c r="AP13" s="11">
        <v>-23.256316119480505</v>
      </c>
      <c r="AQ13" s="11">
        <v>-9.688504437726364</v>
      </c>
      <c r="AR13" s="11">
        <v>-50.507894496715444</v>
      </c>
      <c r="AS13" s="11">
        <v>-34.68526789404318</v>
      </c>
      <c r="AT13" s="11">
        <v>-88.186812817261</v>
      </c>
      <c r="AU13" s="11">
        <v>-78.38212397294905</v>
      </c>
      <c r="AV13" s="11">
        <v>-76.26800240527675</v>
      </c>
      <c r="AW13" s="11">
        <v>-50.9642217223674</v>
      </c>
    </row>
    <row r="14" spans="1:49" ht="12">
      <c r="A14" s="21" t="s">
        <v>3</v>
      </c>
      <c r="B14" s="22">
        <v>57.8639</v>
      </c>
      <c r="C14" s="22">
        <v>55.71688000000002</v>
      </c>
      <c r="D14" s="22">
        <v>51.078159999999954</v>
      </c>
      <c r="E14" s="22">
        <v>74.30438410000002</v>
      </c>
      <c r="F14" s="22">
        <v>48.981269999999995</v>
      </c>
      <c r="G14" s="22">
        <v>56.89407000000001</v>
      </c>
      <c r="H14" s="22">
        <v>62.20983</v>
      </c>
      <c r="I14" s="22">
        <v>94.39616340999999</v>
      </c>
      <c r="J14" s="22">
        <v>66.74349000000001</v>
      </c>
      <c r="K14" s="22">
        <v>67.58031565899998</v>
      </c>
      <c r="L14" s="22">
        <v>94.211704341</v>
      </c>
      <c r="M14" s="22">
        <v>75.76935623999998</v>
      </c>
      <c r="N14" s="22">
        <v>74.00950401</v>
      </c>
      <c r="O14" s="22">
        <v>81.52428401</v>
      </c>
      <c r="P14" s="22">
        <v>86.47620401000003</v>
      </c>
      <c r="Q14" s="22">
        <v>91.341355507444</v>
      </c>
      <c r="R14" s="22">
        <v>82.46986642275901</v>
      </c>
      <c r="S14" s="22">
        <v>98.51693867780197</v>
      </c>
      <c r="T14" s="22">
        <v>106.42348818171806</v>
      </c>
      <c r="U14" s="22">
        <v>110.034758646054</v>
      </c>
      <c r="V14" s="22">
        <v>102.778152509979</v>
      </c>
      <c r="W14" s="22">
        <v>89.407467010572</v>
      </c>
      <c r="X14" s="14">
        <v>119.287651052069</v>
      </c>
      <c r="Y14" s="14">
        <v>156.123729375773</v>
      </c>
      <c r="Z14" s="14">
        <v>146.797472658334</v>
      </c>
      <c r="AA14" s="14">
        <v>140.6894030978649</v>
      </c>
      <c r="AB14" s="14">
        <v>162.5642381548121</v>
      </c>
      <c r="AC14" s="14">
        <v>199.07800390456174</v>
      </c>
      <c r="AD14" s="14">
        <v>163.672908220309</v>
      </c>
      <c r="AE14" s="14">
        <v>181.736691178284</v>
      </c>
      <c r="AF14" s="14">
        <v>193.09396023768696</v>
      </c>
      <c r="AG14" s="14">
        <v>205.53742515493298</v>
      </c>
      <c r="AH14" s="14">
        <v>178.5582845321145</v>
      </c>
      <c r="AI14" s="14">
        <v>224.46149013896428</v>
      </c>
      <c r="AJ14" s="14">
        <v>232.1108890669081</v>
      </c>
      <c r="AK14" s="14">
        <v>284.92947866633597</v>
      </c>
      <c r="AL14" s="14">
        <v>269.3285867688513</v>
      </c>
      <c r="AM14" s="14">
        <v>289.55541879325074</v>
      </c>
      <c r="AN14" s="14">
        <v>319.41141768410614</v>
      </c>
      <c r="AO14" s="14">
        <v>343.7679044398646</v>
      </c>
      <c r="AP14" s="14">
        <v>345.4373778621645</v>
      </c>
      <c r="AQ14" s="14">
        <v>375.5130006654627</v>
      </c>
      <c r="AR14" s="14">
        <v>381.4098954532565</v>
      </c>
      <c r="AS14" s="14">
        <v>368.7376019745292</v>
      </c>
      <c r="AT14" s="14">
        <v>274.4303420137</v>
      </c>
      <c r="AU14" s="14">
        <v>274.85294572820004</v>
      </c>
      <c r="AV14" s="14">
        <v>353.0413849684999</v>
      </c>
      <c r="AW14" s="14">
        <v>392.4324769686001</v>
      </c>
    </row>
    <row r="15" spans="1:49" ht="12">
      <c r="A15" s="21" t="s">
        <v>4</v>
      </c>
      <c r="B15" s="22">
        <v>64.9524</v>
      </c>
      <c r="C15" s="22">
        <v>59.901399999999995</v>
      </c>
      <c r="D15" s="22">
        <v>88.32915999999999</v>
      </c>
      <c r="E15" s="22">
        <v>53.54861930000004</v>
      </c>
      <c r="F15" s="22">
        <v>65.94452999999999</v>
      </c>
      <c r="G15" s="22">
        <v>75.14116000000001</v>
      </c>
      <c r="H15" s="22">
        <v>82.80153000000001</v>
      </c>
      <c r="I15" s="22">
        <v>91.98887060999994</v>
      </c>
      <c r="J15" s="22">
        <v>83.9424515</v>
      </c>
      <c r="K15" s="22">
        <v>89.30052549999999</v>
      </c>
      <c r="L15" s="22">
        <v>92.52743099999998</v>
      </c>
      <c r="M15" s="22">
        <v>94.53567446</v>
      </c>
      <c r="N15" s="22">
        <v>90.6896335825</v>
      </c>
      <c r="O15" s="22">
        <v>96.9540300825</v>
      </c>
      <c r="P15" s="22">
        <v>96.21760708250005</v>
      </c>
      <c r="Q15" s="22">
        <v>108.80021239614808</v>
      </c>
      <c r="R15" s="22">
        <v>104.309425051703</v>
      </c>
      <c r="S15" s="22">
        <v>120.67868493672596</v>
      </c>
      <c r="T15" s="22">
        <v>118.24180801501399</v>
      </c>
      <c r="U15" s="22">
        <v>122.054164069573</v>
      </c>
      <c r="V15" s="22">
        <v>134.143642713335</v>
      </c>
      <c r="W15" s="22">
        <v>120.790948452506</v>
      </c>
      <c r="X15" s="14">
        <v>137.54977045613296</v>
      </c>
      <c r="Y15" s="14">
        <v>160.578334185538</v>
      </c>
      <c r="Z15" s="14">
        <v>160.71068754435</v>
      </c>
      <c r="AA15" s="14">
        <v>168.88957717913</v>
      </c>
      <c r="AB15" s="14">
        <v>201.97742687590795</v>
      </c>
      <c r="AC15" s="14">
        <v>195.63035478145102</v>
      </c>
      <c r="AD15" s="14">
        <v>187.07168582060203</v>
      </c>
      <c r="AE15" s="14">
        <v>199.31102453817596</v>
      </c>
      <c r="AF15" s="14">
        <v>235.145984666887</v>
      </c>
      <c r="AG15" s="14">
        <v>218.13526513589906</v>
      </c>
      <c r="AH15" s="14">
        <v>221.4179946774715</v>
      </c>
      <c r="AI15" s="14">
        <v>238.19168036770847</v>
      </c>
      <c r="AJ15" s="14">
        <v>278.32351305797243</v>
      </c>
      <c r="AK15" s="14">
        <v>270.39831063048734</v>
      </c>
      <c r="AL15" s="14">
        <v>282.66648929197964</v>
      </c>
      <c r="AM15" s="14">
        <v>307.6861745268336</v>
      </c>
      <c r="AN15" s="14">
        <v>346.62876743348284</v>
      </c>
      <c r="AO15" s="14">
        <v>364.1798591563235</v>
      </c>
      <c r="AP15" s="14">
        <v>368.693693981645</v>
      </c>
      <c r="AQ15" s="14">
        <v>385.20150510318905</v>
      </c>
      <c r="AR15" s="14">
        <v>431.917789949972</v>
      </c>
      <c r="AS15" s="14">
        <v>403.4228698685724</v>
      </c>
      <c r="AT15" s="14">
        <v>362.617154830961</v>
      </c>
      <c r="AU15" s="14">
        <v>353.2350697011491</v>
      </c>
      <c r="AV15" s="14">
        <v>429.30938737377664</v>
      </c>
      <c r="AW15" s="14">
        <v>443.39669869096747</v>
      </c>
    </row>
    <row r="16" spans="1:49" ht="12">
      <c r="A16" s="23" t="s">
        <v>8</v>
      </c>
      <c r="B16" s="16">
        <v>-13.548800000000002</v>
      </c>
      <c r="C16" s="16">
        <v>-17.19061</v>
      </c>
      <c r="D16" s="16">
        <v>-17.966429999999995</v>
      </c>
      <c r="E16" s="16">
        <v>4.082404800000006</v>
      </c>
      <c r="F16" s="16">
        <v>-9.67505</v>
      </c>
      <c r="G16" s="16">
        <v>-16.75826</v>
      </c>
      <c r="H16" s="16">
        <v>-13.416149999999998</v>
      </c>
      <c r="I16" s="16">
        <v>-14.928123600000006</v>
      </c>
      <c r="J16" s="16">
        <v>-13.534701200000002</v>
      </c>
      <c r="K16" s="16">
        <v>-17.4858336</v>
      </c>
      <c r="L16" s="16">
        <v>-18.2403768</v>
      </c>
      <c r="M16" s="16">
        <v>-17.990564800000016</v>
      </c>
      <c r="N16" s="16">
        <v>-14.858682800000004</v>
      </c>
      <c r="O16" s="16">
        <v>-17.777157199999998</v>
      </c>
      <c r="P16" s="16">
        <v>-18.757012800000005</v>
      </c>
      <c r="Q16" s="16">
        <v>-15.497925326030007</v>
      </c>
      <c r="R16" s="16">
        <v>-15.534837851399002</v>
      </c>
      <c r="S16" s="16">
        <v>-19.69704714703299</v>
      </c>
      <c r="T16" s="16">
        <v>-22.770106322241986</v>
      </c>
      <c r="U16" s="16">
        <v>-20.914964695036034</v>
      </c>
      <c r="V16" s="16">
        <v>-23.483840070076</v>
      </c>
      <c r="W16" s="16">
        <v>-23.186603265490007</v>
      </c>
      <c r="X16" s="17">
        <v>-30.12234939720401</v>
      </c>
      <c r="Y16" s="17">
        <v>-26.47145426160099</v>
      </c>
      <c r="Z16" s="17">
        <v>-28.769885221334004</v>
      </c>
      <c r="AA16" s="17">
        <v>-33.532361381142</v>
      </c>
      <c r="AB16" s="17">
        <v>-34.92562811377599</v>
      </c>
      <c r="AC16" s="17">
        <v>-27.534785743654012</v>
      </c>
      <c r="AD16" s="17">
        <v>-28.32906565561401</v>
      </c>
      <c r="AE16" s="17">
        <v>-31.699162380972986</v>
      </c>
      <c r="AF16" s="17">
        <v>-35.105089379363015</v>
      </c>
      <c r="AG16" s="17">
        <v>-35.13794864649399</v>
      </c>
      <c r="AH16" s="17">
        <v>-37.49762928036201</v>
      </c>
      <c r="AI16" s="17">
        <v>-27.238807501034522</v>
      </c>
      <c r="AJ16" s="17">
        <v>-40.05219011484747</v>
      </c>
      <c r="AK16" s="17">
        <v>-28.7487788851748</v>
      </c>
      <c r="AL16" s="17">
        <v>-25.144575396764093</v>
      </c>
      <c r="AM16" s="17">
        <v>-23.33563543540556</v>
      </c>
      <c r="AN16" s="17">
        <v>-24.87914401454683</v>
      </c>
      <c r="AO16" s="17">
        <v>-46.159853965289095</v>
      </c>
      <c r="AP16" s="17">
        <v>-26.782030415655804</v>
      </c>
      <c r="AQ16" s="17">
        <v>-31.831522205518034</v>
      </c>
      <c r="AR16" s="17">
        <v>-38.57978324407378</v>
      </c>
      <c r="AS16" s="17">
        <v>-21.91845596766403</v>
      </c>
      <c r="AT16" s="17">
        <v>-32.16752056899998</v>
      </c>
      <c r="AU16" s="17">
        <v>-59.32060272999998</v>
      </c>
      <c r="AV16" s="17">
        <v>-77.19116904500001</v>
      </c>
      <c r="AW16" s="17">
        <v>-61.37078152999996</v>
      </c>
    </row>
    <row r="17" spans="1:49" ht="12">
      <c r="A17" s="24" t="s">
        <v>3</v>
      </c>
      <c r="B17" s="13">
        <v>5.404</v>
      </c>
      <c r="C17" s="13">
        <v>4.4381900000000005</v>
      </c>
      <c r="D17" s="13">
        <v>5.873529999999999</v>
      </c>
      <c r="E17" s="13">
        <v>7.292504100000004</v>
      </c>
      <c r="F17" s="13">
        <v>0.6188699999999999</v>
      </c>
      <c r="G17" s="13">
        <v>7.343749999999999</v>
      </c>
      <c r="H17" s="13">
        <v>7.4617</v>
      </c>
      <c r="I17" s="13">
        <v>8.77687</v>
      </c>
      <c r="J17" s="13">
        <v>7.66716</v>
      </c>
      <c r="K17" s="13">
        <v>8.3167</v>
      </c>
      <c r="L17" s="13">
        <v>9.529340000000001</v>
      </c>
      <c r="M17" s="13">
        <v>11.196470000000001</v>
      </c>
      <c r="N17" s="13">
        <v>10.62962</v>
      </c>
      <c r="O17" s="13">
        <v>10.60509</v>
      </c>
      <c r="P17" s="13">
        <v>12.03087</v>
      </c>
      <c r="Q17" s="13">
        <v>13.085006982968999</v>
      </c>
      <c r="R17" s="13">
        <v>10.365945839936998</v>
      </c>
      <c r="S17" s="13">
        <v>13.846864688092001</v>
      </c>
      <c r="T17" s="13">
        <v>15.937929668917999</v>
      </c>
      <c r="U17" s="13">
        <v>17.051336611338</v>
      </c>
      <c r="V17" s="13">
        <v>15.911686635492002</v>
      </c>
      <c r="W17" s="13">
        <v>19.503596165647995</v>
      </c>
      <c r="X17" s="14">
        <v>19.66637746028</v>
      </c>
      <c r="Y17" s="14">
        <v>23.982421782095003</v>
      </c>
      <c r="Z17" s="14">
        <v>24.909335483511004</v>
      </c>
      <c r="AA17" s="14">
        <v>27.673183085555003</v>
      </c>
      <c r="AB17" s="14">
        <v>30.603374228142997</v>
      </c>
      <c r="AC17" s="14">
        <v>37.48903616842299</v>
      </c>
      <c r="AD17" s="14">
        <v>32.940200238948</v>
      </c>
      <c r="AE17" s="14">
        <v>37.73305574500001</v>
      </c>
      <c r="AF17" s="14">
        <v>39.54807693747699</v>
      </c>
      <c r="AG17" s="14">
        <v>44.043899118377006</v>
      </c>
      <c r="AH17" s="14">
        <v>37.091918242122</v>
      </c>
      <c r="AI17" s="14">
        <v>56.70331461087949</v>
      </c>
      <c r="AJ17" s="14">
        <v>53.352598497295524</v>
      </c>
      <c r="AK17" s="14">
        <v>63.00502026412074</v>
      </c>
      <c r="AL17" s="14">
        <v>62.603111434731375</v>
      </c>
      <c r="AM17" s="14">
        <v>72.9431707542808</v>
      </c>
      <c r="AN17" s="14">
        <v>84.97043315210546</v>
      </c>
      <c r="AO17" s="14">
        <v>92.72151155431537</v>
      </c>
      <c r="AP17" s="14">
        <v>90.67867081741124</v>
      </c>
      <c r="AQ17" s="14">
        <v>101.06940635165012</v>
      </c>
      <c r="AR17" s="14">
        <v>102.63220001414447</v>
      </c>
      <c r="AS17" s="14">
        <v>89.79528212986322</v>
      </c>
      <c r="AT17" s="14">
        <v>54.726545711</v>
      </c>
      <c r="AU17" s="14">
        <v>51.596705840000006</v>
      </c>
      <c r="AV17" s="14">
        <v>56.08882771499999</v>
      </c>
      <c r="AW17" s="14">
        <v>73.27734772000001</v>
      </c>
    </row>
    <row r="18" spans="1:49" ht="12">
      <c r="A18" s="24" t="s">
        <v>4</v>
      </c>
      <c r="B18" s="13">
        <v>18.9528</v>
      </c>
      <c r="C18" s="13">
        <v>21.628800000000002</v>
      </c>
      <c r="D18" s="13">
        <v>23.839959999999998</v>
      </c>
      <c r="E18" s="13">
        <v>3.210099299999996</v>
      </c>
      <c r="F18" s="13">
        <v>10.29392</v>
      </c>
      <c r="G18" s="13">
        <v>24.10201</v>
      </c>
      <c r="H18" s="13">
        <v>20.877849999999995</v>
      </c>
      <c r="I18" s="13">
        <v>23.704993600000016</v>
      </c>
      <c r="J18" s="13">
        <v>21.201861200000003</v>
      </c>
      <c r="K18" s="13">
        <v>25.802533599999997</v>
      </c>
      <c r="L18" s="13">
        <v>27.769716800000012</v>
      </c>
      <c r="M18" s="13">
        <v>29.187034799999992</v>
      </c>
      <c r="N18" s="13">
        <v>25.4883028</v>
      </c>
      <c r="O18" s="13">
        <v>28.382247200000002</v>
      </c>
      <c r="P18" s="13">
        <v>30.787882800000013</v>
      </c>
      <c r="Q18" s="13">
        <v>28.582932308999005</v>
      </c>
      <c r="R18" s="13">
        <v>25.900783691336002</v>
      </c>
      <c r="S18" s="13">
        <v>33.54391183512499</v>
      </c>
      <c r="T18" s="13">
        <v>38.70803599115999</v>
      </c>
      <c r="U18" s="13">
        <v>37.966301306374035</v>
      </c>
      <c r="V18" s="13">
        <v>39.395526705568</v>
      </c>
      <c r="W18" s="13">
        <v>42.690199431138</v>
      </c>
      <c r="X18" s="14">
        <v>49.78872685748401</v>
      </c>
      <c r="Y18" s="14">
        <v>50.45387604369599</v>
      </c>
      <c r="Z18" s="14">
        <v>53.679220704845</v>
      </c>
      <c r="AA18" s="14">
        <v>61.205544466697</v>
      </c>
      <c r="AB18" s="14">
        <v>65.529002341919</v>
      </c>
      <c r="AC18" s="14">
        <v>65.023821912077</v>
      </c>
      <c r="AD18" s="14">
        <v>61.269265894562004</v>
      </c>
      <c r="AE18" s="14">
        <v>69.43221812597298</v>
      </c>
      <c r="AF18" s="14">
        <v>74.65316631684</v>
      </c>
      <c r="AG18" s="14">
        <v>79.181847764871</v>
      </c>
      <c r="AH18" s="14">
        <v>74.58954752248401</v>
      </c>
      <c r="AI18" s="14">
        <v>83.94212211191402</v>
      </c>
      <c r="AJ18" s="14">
        <v>93.40478861214298</v>
      </c>
      <c r="AK18" s="14">
        <v>91.75379914929553</v>
      </c>
      <c r="AL18" s="14">
        <v>87.74768683149547</v>
      </c>
      <c r="AM18" s="14">
        <v>96.27880618968636</v>
      </c>
      <c r="AN18" s="14">
        <v>109.8495771666523</v>
      </c>
      <c r="AO18" s="14">
        <v>138.88136551960446</v>
      </c>
      <c r="AP18" s="14">
        <v>117.46070123306704</v>
      </c>
      <c r="AQ18" s="14">
        <v>132.90092855716816</v>
      </c>
      <c r="AR18" s="14">
        <v>141.21198325821825</v>
      </c>
      <c r="AS18" s="14">
        <v>111.71373809752725</v>
      </c>
      <c r="AT18" s="14">
        <v>86.89406627999999</v>
      </c>
      <c r="AU18" s="14">
        <v>110.91730856999999</v>
      </c>
      <c r="AV18" s="14">
        <v>133.27999676</v>
      </c>
      <c r="AW18" s="14">
        <v>134.64812924999995</v>
      </c>
    </row>
    <row r="19" spans="1:49" ht="12">
      <c r="A19" s="23" t="s">
        <v>9</v>
      </c>
      <c r="B19" s="16">
        <v>13.9323</v>
      </c>
      <c r="C19" s="16">
        <v>17.207710000000006</v>
      </c>
      <c r="D19" s="16">
        <v>-8.422970000000003</v>
      </c>
      <c r="E19" s="16">
        <v>11.24596</v>
      </c>
      <c r="F19" s="16">
        <v>6.1248700000000005</v>
      </c>
      <c r="G19" s="16">
        <v>12.099629999999998</v>
      </c>
      <c r="H19" s="16">
        <v>4.109200000000001</v>
      </c>
      <c r="I19" s="16">
        <v>10.006</v>
      </c>
      <c r="J19" s="16">
        <v>3.007635</v>
      </c>
      <c r="K19" s="16">
        <v>8.676688999999998</v>
      </c>
      <c r="L19" s="16">
        <v>11.0142</v>
      </c>
      <c r="M19" s="16">
        <v>8.474608</v>
      </c>
      <c r="N19" s="16">
        <v>4.7072449999999995</v>
      </c>
      <c r="O19" s="16">
        <v>9.387029000000002</v>
      </c>
      <c r="P19" s="16">
        <v>17.159508999999986</v>
      </c>
      <c r="Q19" s="16">
        <v>7.577954999999999</v>
      </c>
      <c r="R19" s="16">
        <v>2.884045999999996</v>
      </c>
      <c r="S19" s="16">
        <v>5.393463000000008</v>
      </c>
      <c r="T19" s="16">
        <v>24.05691550000001</v>
      </c>
      <c r="U19" s="16">
        <v>17.53141149999999</v>
      </c>
      <c r="V19" s="16">
        <v>2.9252079999999983</v>
      </c>
      <c r="W19" s="16">
        <v>-2.5264789999999944</v>
      </c>
      <c r="X19" s="17">
        <v>18.578272000000013</v>
      </c>
      <c r="Y19" s="17">
        <v>3.2102789999999852</v>
      </c>
      <c r="Z19" s="17">
        <v>2.80502625</v>
      </c>
      <c r="AA19" s="17">
        <v>12.74747700000001</v>
      </c>
      <c r="AB19" s="17">
        <v>8.490350999999997</v>
      </c>
      <c r="AC19" s="17">
        <v>35.973117250000016</v>
      </c>
      <c r="AD19" s="17">
        <v>18.0918</v>
      </c>
      <c r="AE19" s="17">
        <v>25.113592320000006</v>
      </c>
      <c r="AF19" s="17">
        <v>8.389167965000011</v>
      </c>
      <c r="AG19" s="17">
        <v>23.77473801159993</v>
      </c>
      <c r="AH19" s="17">
        <v>12.75057</v>
      </c>
      <c r="AI19" s="17">
        <v>19.182430000000007</v>
      </c>
      <c r="AJ19" s="17">
        <v>17.404225</v>
      </c>
      <c r="AK19" s="17">
        <v>46.935731920000016</v>
      </c>
      <c r="AL19" s="17">
        <v>10.004887076000003</v>
      </c>
      <c r="AM19" s="17">
        <v>23.414887076000003</v>
      </c>
      <c r="AN19" s="17">
        <v>22.15487527800003</v>
      </c>
      <c r="AO19" s="17">
        <v>18.89488314333331</v>
      </c>
      <c r="AP19" s="17">
        <v>5.799220250000004</v>
      </c>
      <c r="AQ19" s="17">
        <v>20.155969749999997</v>
      </c>
      <c r="AR19" s="17">
        <v>7.7775949999999625</v>
      </c>
      <c r="AS19" s="17">
        <v>13.127215000000037</v>
      </c>
      <c r="AT19" s="17">
        <v>-30.91205855496099</v>
      </c>
      <c r="AU19" s="17">
        <v>2.443996103191022</v>
      </c>
      <c r="AV19" s="17">
        <v>-16.224404588109067</v>
      </c>
      <c r="AW19" s="17">
        <v>4.4257392998790746</v>
      </c>
    </row>
    <row r="20" spans="1:49" ht="12">
      <c r="A20" s="24" t="s">
        <v>3</v>
      </c>
      <c r="B20" s="13">
        <v>28.1133</v>
      </c>
      <c r="C20" s="13">
        <v>31.516700000000004</v>
      </c>
      <c r="D20" s="13">
        <v>31.869999999999997</v>
      </c>
      <c r="E20" s="13">
        <v>34.517399999999995</v>
      </c>
      <c r="F20" s="13">
        <v>32.005300000000005</v>
      </c>
      <c r="G20" s="13">
        <v>37.12469999999999</v>
      </c>
      <c r="H20" s="13">
        <v>33.95</v>
      </c>
      <c r="I20" s="13">
        <v>37.9045</v>
      </c>
      <c r="J20" s="13">
        <v>36.07</v>
      </c>
      <c r="K20" s="13">
        <v>42.4</v>
      </c>
      <c r="L20" s="13">
        <v>44.22</v>
      </c>
      <c r="M20" s="13">
        <v>39.620000000000005</v>
      </c>
      <c r="N20" s="13">
        <v>39.3</v>
      </c>
      <c r="O20" s="13">
        <v>45.480000000000004</v>
      </c>
      <c r="P20" s="13">
        <v>47.44</v>
      </c>
      <c r="Q20" s="13">
        <v>45.69999999999999</v>
      </c>
      <c r="R20" s="13">
        <v>44.49</v>
      </c>
      <c r="S20" s="13">
        <v>50.74</v>
      </c>
      <c r="T20" s="13">
        <v>56.969999999999985</v>
      </c>
      <c r="U20" s="13">
        <v>51.650000000000006</v>
      </c>
      <c r="V20" s="13">
        <v>47.67</v>
      </c>
      <c r="W20" s="13">
        <v>25.64</v>
      </c>
      <c r="X20" s="14">
        <v>47.98</v>
      </c>
      <c r="Y20" s="14">
        <v>52.77</v>
      </c>
      <c r="Z20" s="14">
        <v>48.41</v>
      </c>
      <c r="AA20" s="14">
        <v>58.06</v>
      </c>
      <c r="AB20" s="14">
        <v>62.77</v>
      </c>
      <c r="AC20" s="14">
        <v>88.15</v>
      </c>
      <c r="AD20" s="14">
        <v>66.5</v>
      </c>
      <c r="AE20" s="14">
        <v>75.71</v>
      </c>
      <c r="AF20" s="14">
        <v>77.68</v>
      </c>
      <c r="AG20" s="14">
        <v>73.06999999999996</v>
      </c>
      <c r="AH20" s="14">
        <v>68.42</v>
      </c>
      <c r="AI20" s="14">
        <v>78.41000000000001</v>
      </c>
      <c r="AJ20" s="14">
        <v>83.47</v>
      </c>
      <c r="AK20" s="14">
        <v>109.19</v>
      </c>
      <c r="AL20" s="14">
        <v>82.97</v>
      </c>
      <c r="AM20" s="14">
        <v>96.38</v>
      </c>
      <c r="AN20" s="14">
        <v>99.62000000000003</v>
      </c>
      <c r="AO20" s="14">
        <v>93.35999999999996</v>
      </c>
      <c r="AP20" s="14">
        <v>100.7</v>
      </c>
      <c r="AQ20" s="14">
        <v>101.62</v>
      </c>
      <c r="AR20" s="14">
        <v>95.95999999999997</v>
      </c>
      <c r="AS20" s="14">
        <v>110.15000000000003</v>
      </c>
      <c r="AT20" s="14">
        <v>87.65</v>
      </c>
      <c r="AU20" s="14">
        <v>94.81</v>
      </c>
      <c r="AV20" s="14">
        <v>99.24999999999996</v>
      </c>
      <c r="AW20" s="14">
        <v>115.04000000000003</v>
      </c>
    </row>
    <row r="21" spans="1:49" ht="12">
      <c r="A21" s="24" t="s">
        <v>4</v>
      </c>
      <c r="B21" s="13">
        <v>14.181</v>
      </c>
      <c r="C21" s="13">
        <v>14.30899</v>
      </c>
      <c r="D21" s="13">
        <v>40.292970000000004</v>
      </c>
      <c r="E21" s="13">
        <v>23.27144</v>
      </c>
      <c r="F21" s="13">
        <v>25.88043</v>
      </c>
      <c r="G21" s="13">
        <v>25.025070000000003</v>
      </c>
      <c r="H21" s="13">
        <v>29.8408</v>
      </c>
      <c r="I21" s="13">
        <v>27.898499999999984</v>
      </c>
      <c r="J21" s="13">
        <v>33.062365</v>
      </c>
      <c r="K21" s="13">
        <v>33.723310999999995</v>
      </c>
      <c r="L21" s="13">
        <v>33.20580000000001</v>
      </c>
      <c r="M21" s="13">
        <v>31.145391999999987</v>
      </c>
      <c r="N21" s="13">
        <v>34.592755000000004</v>
      </c>
      <c r="O21" s="13">
        <v>36.092970999999984</v>
      </c>
      <c r="P21" s="13">
        <v>30.280491000000026</v>
      </c>
      <c r="Q21" s="13">
        <v>38.122045</v>
      </c>
      <c r="R21" s="13">
        <v>41.605954000000004</v>
      </c>
      <c r="S21" s="13">
        <v>45.34653699999999</v>
      </c>
      <c r="T21" s="13">
        <v>32.9130845</v>
      </c>
      <c r="U21" s="13">
        <v>34.1185885</v>
      </c>
      <c r="V21" s="13">
        <v>44.744792</v>
      </c>
      <c r="W21" s="13">
        <v>28.166478999999995</v>
      </c>
      <c r="X21" s="14">
        <v>29.401727999999988</v>
      </c>
      <c r="Y21" s="14">
        <v>49.55972100000002</v>
      </c>
      <c r="Z21" s="14">
        <v>45.60497375</v>
      </c>
      <c r="AA21" s="14">
        <v>45.31252299999999</v>
      </c>
      <c r="AB21" s="14">
        <v>54.279649</v>
      </c>
      <c r="AC21" s="14">
        <v>52.17688274999998</v>
      </c>
      <c r="AD21" s="14">
        <v>48.408199999999994</v>
      </c>
      <c r="AE21" s="14">
        <v>50.59640767999999</v>
      </c>
      <c r="AF21" s="14">
        <v>69.29083203499998</v>
      </c>
      <c r="AG21" s="14">
        <v>49.295261988400036</v>
      </c>
      <c r="AH21" s="14">
        <v>55.669430000000006</v>
      </c>
      <c r="AI21" s="14">
        <v>59.22756999999999</v>
      </c>
      <c r="AJ21" s="14">
        <v>66.065775</v>
      </c>
      <c r="AK21" s="14">
        <v>62.25426807999998</v>
      </c>
      <c r="AL21" s="14">
        <v>72.965112924</v>
      </c>
      <c r="AM21" s="14">
        <v>72.965112924</v>
      </c>
      <c r="AN21" s="14">
        <v>77.46512472200001</v>
      </c>
      <c r="AO21" s="14">
        <v>74.46511685666665</v>
      </c>
      <c r="AP21" s="14">
        <v>94.90077975</v>
      </c>
      <c r="AQ21" s="14">
        <v>81.46403025000001</v>
      </c>
      <c r="AR21" s="14">
        <v>88.182405</v>
      </c>
      <c r="AS21" s="14">
        <v>97.022785</v>
      </c>
      <c r="AT21" s="14">
        <v>118.56205855496098</v>
      </c>
      <c r="AU21" s="14">
        <v>92.36600389680898</v>
      </c>
      <c r="AV21" s="14">
        <v>115.47440458810902</v>
      </c>
      <c r="AW21" s="14">
        <v>110.61426070012095</v>
      </c>
    </row>
    <row r="22" spans="1:49" ht="12">
      <c r="A22" s="23" t="s">
        <v>10</v>
      </c>
      <c r="B22" s="16">
        <v>0.5605</v>
      </c>
      <c r="C22" s="16">
        <v>-0.19276999999999994</v>
      </c>
      <c r="D22" s="16">
        <v>-0.21038000000000007</v>
      </c>
      <c r="E22" s="16">
        <v>5.95692</v>
      </c>
      <c r="F22" s="16">
        <v>0.03889</v>
      </c>
      <c r="G22" s="16">
        <v>1.4537099999999998</v>
      </c>
      <c r="H22" s="16">
        <v>1.71814</v>
      </c>
      <c r="I22" s="16">
        <v>0.7512500000000002</v>
      </c>
      <c r="J22" s="16">
        <v>0.7977</v>
      </c>
      <c r="K22" s="16">
        <v>0.8641000000000002</v>
      </c>
      <c r="L22" s="16">
        <v>6.7863999999999995</v>
      </c>
      <c r="M22" s="16">
        <v>2.58662</v>
      </c>
      <c r="N22" s="16">
        <v>-0.14987</v>
      </c>
      <c r="O22" s="16">
        <v>0.07426</v>
      </c>
      <c r="P22" s="16">
        <v>-0.16005999999999998</v>
      </c>
      <c r="Q22" s="16">
        <v>-0.31290799574999956</v>
      </c>
      <c r="R22" s="16">
        <v>0.14035333415400003</v>
      </c>
      <c r="S22" s="16">
        <v>0.11111363843</v>
      </c>
      <c r="T22" s="16">
        <v>0.12823725014499998</v>
      </c>
      <c r="U22" s="16">
        <v>0.41717803231900025</v>
      </c>
      <c r="V22" s="16">
        <v>0.8557099779650001</v>
      </c>
      <c r="W22" s="16">
        <v>0.46103202619499983</v>
      </c>
      <c r="X22" s="17">
        <v>0.22054421945700015</v>
      </c>
      <c r="Y22" s="17">
        <v>0.5729750732759996</v>
      </c>
      <c r="Z22" s="17">
        <v>1.2837872080069996</v>
      </c>
      <c r="AA22" s="17">
        <v>-0.0910636202379997</v>
      </c>
      <c r="AB22" s="17">
        <v>-0.11671778678500005</v>
      </c>
      <c r="AC22" s="17">
        <v>-0.28743971724924966</v>
      </c>
      <c r="AD22" s="17">
        <v>-0.22711183388899983</v>
      </c>
      <c r="AE22" s="17">
        <v>-0.142591277137</v>
      </c>
      <c r="AF22" s="17">
        <v>-0.4460247700340004</v>
      </c>
      <c r="AG22" s="17">
        <v>-0.3660056456029994</v>
      </c>
      <c r="AH22" s="17">
        <v>-0.19579380838799987</v>
      </c>
      <c r="AI22" s="17">
        <v>0.5026009080689997</v>
      </c>
      <c r="AJ22" s="17">
        <v>-0.23056144736099932</v>
      </c>
      <c r="AK22" s="17">
        <v>-0.3382699677570895</v>
      </c>
      <c r="AL22" s="17">
        <v>0.7250626655840908</v>
      </c>
      <c r="AM22" s="17">
        <v>0.52730295302159</v>
      </c>
      <c r="AN22" s="17">
        <v>-0.04739161305909104</v>
      </c>
      <c r="AO22" s="17">
        <v>-0.27611473172954576</v>
      </c>
      <c r="AP22" s="17">
        <v>-0.45938414416818185</v>
      </c>
      <c r="AQ22" s="17">
        <v>-0.06780239261704497</v>
      </c>
      <c r="AR22" s="17">
        <v>1.412978255362491</v>
      </c>
      <c r="AS22" s="17">
        <v>-0.28994578048636027</v>
      </c>
      <c r="AT22" s="17">
        <v>1.0520291899999998</v>
      </c>
      <c r="AU22" s="17">
        <v>-0.41236383000000115</v>
      </c>
      <c r="AV22" s="17">
        <v>-0.4847370999999985</v>
      </c>
      <c r="AW22" s="17">
        <v>-0.2677779799999989</v>
      </c>
    </row>
    <row r="23" spans="1:49" ht="12">
      <c r="A23" s="24" t="s">
        <v>3</v>
      </c>
      <c r="B23" s="13">
        <v>0.9556</v>
      </c>
      <c r="C23" s="13">
        <v>0.6213499999999998</v>
      </c>
      <c r="D23" s="13">
        <v>0.2542200000000001</v>
      </c>
      <c r="E23" s="13">
        <v>6.35793</v>
      </c>
      <c r="F23" s="13">
        <v>0.0839</v>
      </c>
      <c r="G23" s="13">
        <v>2.2487</v>
      </c>
      <c r="H23" s="13">
        <v>2.18878</v>
      </c>
      <c r="I23" s="13">
        <v>1.375090000000001</v>
      </c>
      <c r="J23" s="13">
        <v>1.3065799999999999</v>
      </c>
      <c r="K23" s="13">
        <v>1.5201200000000004</v>
      </c>
      <c r="L23" s="13">
        <v>7.3877500000000005</v>
      </c>
      <c r="M23" s="13">
        <v>3.2400699999999993</v>
      </c>
      <c r="N23" s="13">
        <v>0.6443099999999999</v>
      </c>
      <c r="O23" s="13">
        <v>0.72817</v>
      </c>
      <c r="P23" s="13">
        <v>0.6886399999999999</v>
      </c>
      <c r="Q23" s="13">
        <v>0.6500872026620002</v>
      </c>
      <c r="R23" s="13">
        <v>0.97396931463</v>
      </c>
      <c r="S23" s="13">
        <v>1.231565262377</v>
      </c>
      <c r="T23" s="13">
        <v>1.7944524766339995</v>
      </c>
      <c r="U23" s="13">
        <v>1.501083478405</v>
      </c>
      <c r="V23" s="13">
        <v>1.604687340463</v>
      </c>
      <c r="W23" s="13">
        <v>1.5702272781379998</v>
      </c>
      <c r="X23" s="14">
        <v>1.32761039224</v>
      </c>
      <c r="Y23" s="14">
        <v>1.881574269194</v>
      </c>
      <c r="Z23" s="14">
        <v>2.2643509684259997</v>
      </c>
      <c r="AA23" s="14">
        <v>0.9574457169250004</v>
      </c>
      <c r="AB23" s="14">
        <v>1.1875975920219999</v>
      </c>
      <c r="AC23" s="14">
        <v>1.10115842269875</v>
      </c>
      <c r="AD23" s="14">
        <v>0.981506618457</v>
      </c>
      <c r="AE23" s="14">
        <v>1.1455808330880002</v>
      </c>
      <c r="AF23" s="14">
        <v>1.2195052258679997</v>
      </c>
      <c r="AG23" s="14">
        <v>1.505716478022</v>
      </c>
      <c r="AH23" s="14">
        <v>1.4867526952430001</v>
      </c>
      <c r="AI23" s="14">
        <v>2.041269880582</v>
      </c>
      <c r="AJ23" s="14">
        <v>1.7414428542440001</v>
      </c>
      <c r="AK23" s="14">
        <v>2.1092437685098195</v>
      </c>
      <c r="AL23" s="14">
        <v>2.937708854919318</v>
      </c>
      <c r="AM23" s="14">
        <v>2.9852256330954536</v>
      </c>
      <c r="AN23" s="14">
        <v>2.8926815584897723</v>
      </c>
      <c r="AO23" s="14">
        <v>2.929897538152273</v>
      </c>
      <c r="AP23" s="14">
        <v>3.235427033471591</v>
      </c>
      <c r="AQ23" s="14">
        <v>4.129602185977274</v>
      </c>
      <c r="AR23" s="14">
        <v>3.9299618007147803</v>
      </c>
      <c r="AS23" s="14">
        <v>4.401643610540905</v>
      </c>
      <c r="AT23" s="14">
        <v>2.9210534100000003</v>
      </c>
      <c r="AU23" s="14">
        <v>2.5478687799999995</v>
      </c>
      <c r="AV23" s="14">
        <v>3.064004990000001</v>
      </c>
      <c r="AW23" s="14">
        <v>3.449704000000001</v>
      </c>
    </row>
    <row r="24" spans="1:49" ht="12">
      <c r="A24" s="24" t="s">
        <v>4</v>
      </c>
      <c r="B24" s="13">
        <v>0.3951</v>
      </c>
      <c r="C24" s="13">
        <v>0.81412</v>
      </c>
      <c r="D24" s="13">
        <v>0.4646000000000001</v>
      </c>
      <c r="E24" s="13">
        <v>0.40100999999999987</v>
      </c>
      <c r="F24" s="13">
        <v>0.04501</v>
      </c>
      <c r="G24" s="13">
        <v>0.79499</v>
      </c>
      <c r="H24" s="13">
        <v>0.47064000000000006</v>
      </c>
      <c r="I24" s="13">
        <v>0.62384</v>
      </c>
      <c r="J24" s="13">
        <v>0.50888</v>
      </c>
      <c r="K24" s="13">
        <v>0.65602</v>
      </c>
      <c r="L24" s="13">
        <v>0.60135</v>
      </c>
      <c r="M24" s="13">
        <v>0.6534500000000001</v>
      </c>
      <c r="N24" s="13">
        <v>0.7941800000000001</v>
      </c>
      <c r="O24" s="13">
        <v>0.6539099999999998</v>
      </c>
      <c r="P24" s="13">
        <v>0.8487000000000002</v>
      </c>
      <c r="Q24" s="13">
        <v>0.9629951984119995</v>
      </c>
      <c r="R24" s="13">
        <v>0.8336159804759999</v>
      </c>
      <c r="S24" s="13">
        <v>1.120451623947</v>
      </c>
      <c r="T24" s="13">
        <v>1.6662152264889998</v>
      </c>
      <c r="U24" s="13">
        <v>1.0839054460860003</v>
      </c>
      <c r="V24" s="13">
        <v>0.748977362498</v>
      </c>
      <c r="W24" s="13">
        <v>1.1091952519430002</v>
      </c>
      <c r="X24" s="14">
        <v>1.1070661727829998</v>
      </c>
      <c r="Y24" s="14">
        <v>1.3085991959180003</v>
      </c>
      <c r="Z24" s="14">
        <v>0.9805637604190001</v>
      </c>
      <c r="AA24" s="14">
        <v>1.048509337163</v>
      </c>
      <c r="AB24" s="14">
        <v>1.304315378807</v>
      </c>
      <c r="AC24" s="14">
        <v>1.3885981399479996</v>
      </c>
      <c r="AD24" s="14">
        <v>1.2086184523459997</v>
      </c>
      <c r="AE24" s="14">
        <v>1.288172110225</v>
      </c>
      <c r="AF24" s="14">
        <v>1.6655299959020002</v>
      </c>
      <c r="AG24" s="14">
        <v>1.8717221236249995</v>
      </c>
      <c r="AH24" s="14">
        <v>1.682546503631</v>
      </c>
      <c r="AI24" s="14">
        <v>1.5386689725130003</v>
      </c>
      <c r="AJ24" s="14">
        <v>1.9720043016049993</v>
      </c>
      <c r="AK24" s="14">
        <v>2.447513736266909</v>
      </c>
      <c r="AL24" s="14">
        <v>2.212646189335227</v>
      </c>
      <c r="AM24" s="14">
        <v>2.457922680073864</v>
      </c>
      <c r="AN24" s="14">
        <v>2.940073171548864</v>
      </c>
      <c r="AO24" s="14">
        <v>3.206012269881819</v>
      </c>
      <c r="AP24" s="14">
        <v>3.6948111776397723</v>
      </c>
      <c r="AQ24" s="14">
        <v>4.197404578594319</v>
      </c>
      <c r="AR24" s="14">
        <v>2.5169835453522893</v>
      </c>
      <c r="AS24" s="14">
        <v>4.691589391027266</v>
      </c>
      <c r="AT24" s="14">
        <v>1.8690242200000002</v>
      </c>
      <c r="AU24" s="14">
        <v>2.9602326100000003</v>
      </c>
      <c r="AV24" s="14">
        <v>3.548742089999999</v>
      </c>
      <c r="AW24" s="14">
        <v>3.71748198</v>
      </c>
    </row>
    <row r="25" spans="1:49" ht="12">
      <c r="A25" s="23" t="s">
        <v>11</v>
      </c>
      <c r="B25" s="25">
        <v>-1.713</v>
      </c>
      <c r="C25" s="25">
        <v>-1.49274</v>
      </c>
      <c r="D25" s="25">
        <v>-1.3904799999999997</v>
      </c>
      <c r="E25" s="25">
        <v>-0.6598600000000001</v>
      </c>
      <c r="F25" s="25">
        <v>-2.9158600000000003</v>
      </c>
      <c r="G25" s="25">
        <v>-2.170229999999999</v>
      </c>
      <c r="H25" s="25">
        <v>1.2034599999999998</v>
      </c>
      <c r="I25" s="25">
        <v>-1.66315</v>
      </c>
      <c r="J25" s="25">
        <v>-0.25367999999999996</v>
      </c>
      <c r="K25" s="25">
        <v>-0.57067</v>
      </c>
      <c r="L25" s="25">
        <v>-0.9722999999999998</v>
      </c>
      <c r="M25" s="25">
        <v>-2.1246599999999995</v>
      </c>
      <c r="N25" s="25">
        <v>-1.28975</v>
      </c>
      <c r="O25" s="25">
        <v>0.037839999999999874</v>
      </c>
      <c r="P25" s="25">
        <v>0.31217000000000006</v>
      </c>
      <c r="Q25" s="25">
        <v>0.7715894908340007</v>
      </c>
      <c r="R25" s="25">
        <v>0.8888719510369998</v>
      </c>
      <c r="S25" s="25">
        <v>0.501883635707</v>
      </c>
      <c r="T25" s="25">
        <v>0.9187509445299986</v>
      </c>
      <c r="U25" s="25">
        <v>0.5163680180460006</v>
      </c>
      <c r="V25" s="25">
        <v>0.3144120875320002</v>
      </c>
      <c r="W25" s="25">
        <v>0.4542643827219994</v>
      </c>
      <c r="X25" s="17">
        <v>0.037954283946000505</v>
      </c>
      <c r="Y25" s="17">
        <v>0.25753058464500006</v>
      </c>
      <c r="Z25" s="17">
        <v>1.5101526993799996</v>
      </c>
      <c r="AA25" s="17">
        <v>0.4607839435190003</v>
      </c>
      <c r="AB25" s="17">
        <v>-0.9795656065860007</v>
      </c>
      <c r="AC25" s="17">
        <v>0.2952530253600003</v>
      </c>
      <c r="AD25" s="17">
        <v>0.9907778707680001</v>
      </c>
      <c r="AE25" s="17">
        <v>2.132370309015999</v>
      </c>
      <c r="AF25" s="17">
        <v>2.7475370177070015</v>
      </c>
      <c r="AG25" s="17">
        <v>3.8649835669599986</v>
      </c>
      <c r="AH25" s="17">
        <v>2.3256438204050003</v>
      </c>
      <c r="AI25" s="17">
        <v>1.0729369845469996</v>
      </c>
      <c r="AJ25" s="17">
        <v>0.6090128630600008</v>
      </c>
      <c r="AK25" s="17">
        <v>3.0215906860939996</v>
      </c>
      <c r="AL25" s="17">
        <v>3.6294185680545445</v>
      </c>
      <c r="AM25" s="17">
        <v>2.5605967142625015</v>
      </c>
      <c r="AN25" s="17">
        <v>10.03159634988636</v>
      </c>
      <c r="AO25" s="17">
        <v>8.451188879712502</v>
      </c>
      <c r="AP25" s="17">
        <v>18.3498602897375</v>
      </c>
      <c r="AQ25" s="17">
        <v>8.80848715687159</v>
      </c>
      <c r="AR25" s="17">
        <v>17.08182519108094</v>
      </c>
      <c r="AS25" s="17">
        <v>15.414756837304715</v>
      </c>
      <c r="AT25" s="17">
        <v>5.594872420000001</v>
      </c>
      <c r="AU25" s="17">
        <v>7.285132360000005</v>
      </c>
      <c r="AV25" s="17">
        <v>6.185402519999999</v>
      </c>
      <c r="AW25" s="17">
        <v>16.886140530000002</v>
      </c>
    </row>
    <row r="26" spans="1:49" ht="12">
      <c r="A26" s="24" t="s">
        <v>3</v>
      </c>
      <c r="B26" s="26">
        <v>1.4918</v>
      </c>
      <c r="C26" s="26">
        <v>1.0251800000000002</v>
      </c>
      <c r="D26" s="26">
        <v>1.24958</v>
      </c>
      <c r="E26" s="26">
        <v>2.1746499999999997</v>
      </c>
      <c r="F26" s="26">
        <v>1.40609</v>
      </c>
      <c r="G26" s="26">
        <v>1.8664500000000002</v>
      </c>
      <c r="H26" s="26">
        <v>4.751639999999999</v>
      </c>
      <c r="I26" s="26">
        <v>1.828100000000001</v>
      </c>
      <c r="J26" s="26">
        <v>2.60412</v>
      </c>
      <c r="K26" s="26">
        <v>1.5384900000000004</v>
      </c>
      <c r="L26" s="26">
        <v>1.5597499999999993</v>
      </c>
      <c r="M26" s="26">
        <v>0.32077000000000044</v>
      </c>
      <c r="N26" s="26">
        <v>1.3369499999999999</v>
      </c>
      <c r="O26" s="26">
        <v>2.1315000000000004</v>
      </c>
      <c r="P26" s="26">
        <v>2.1529599999999998</v>
      </c>
      <c r="Q26" s="26">
        <v>2.680529223972001</v>
      </c>
      <c r="R26" s="26">
        <v>2.7480418635849997</v>
      </c>
      <c r="S26" s="26">
        <v>3.3834511270280005</v>
      </c>
      <c r="T26" s="26">
        <v>3.064017793780999</v>
      </c>
      <c r="U26" s="26">
        <v>3.2689726239660004</v>
      </c>
      <c r="V26" s="26">
        <v>2.477597152061</v>
      </c>
      <c r="W26" s="26">
        <v>3.573117966787999</v>
      </c>
      <c r="X26" s="14">
        <v>3.3079373701260004</v>
      </c>
      <c r="Y26" s="14">
        <v>3.5378952356969995</v>
      </c>
      <c r="Z26" s="14">
        <v>4.617096147897</v>
      </c>
      <c r="AA26" s="14">
        <v>3.4962172527840005</v>
      </c>
      <c r="AB26" s="14">
        <v>2.9405802046349994</v>
      </c>
      <c r="AC26" s="14">
        <v>3.6209920068140002</v>
      </c>
      <c r="AD26" s="14">
        <v>4.019207292999</v>
      </c>
      <c r="AE26" s="14">
        <v>5.847898689863</v>
      </c>
      <c r="AF26" s="14">
        <v>7.368387449812001</v>
      </c>
      <c r="AG26" s="14">
        <v>8.693991721724</v>
      </c>
      <c r="AH26" s="14">
        <v>6.7432655054840005</v>
      </c>
      <c r="AI26" s="14">
        <v>6.322045369146</v>
      </c>
      <c r="AJ26" s="14">
        <v>5.884611081489001</v>
      </c>
      <c r="AK26" s="14">
        <v>8.576468863352543</v>
      </c>
      <c r="AL26" s="14">
        <v>8.899121866205682</v>
      </c>
      <c r="AM26" s="14">
        <v>9.88646804987841</v>
      </c>
      <c r="AN26" s="14">
        <v>17.86153978934545</v>
      </c>
      <c r="AO26" s="14">
        <v>17.12384067717841</v>
      </c>
      <c r="AP26" s="14">
        <v>27.466707560902268</v>
      </c>
      <c r="AQ26" s="14">
        <v>19.82448124285568</v>
      </c>
      <c r="AR26" s="14">
        <v>30.605590735018414</v>
      </c>
      <c r="AS26" s="14">
        <v>25.388277887209252</v>
      </c>
      <c r="AT26" s="14">
        <v>17.40957449</v>
      </c>
      <c r="AU26" s="14">
        <v>19.369224640000002</v>
      </c>
      <c r="AV26" s="14">
        <v>24.27212155</v>
      </c>
      <c r="AW26" s="14">
        <v>33.57699819</v>
      </c>
    </row>
    <row r="27" spans="1:49" ht="12">
      <c r="A27" s="24" t="s">
        <v>4</v>
      </c>
      <c r="B27" s="26">
        <v>3.2048</v>
      </c>
      <c r="C27" s="26">
        <v>2.5179200000000006</v>
      </c>
      <c r="D27" s="26">
        <v>2.64006</v>
      </c>
      <c r="E27" s="26">
        <v>2.83451</v>
      </c>
      <c r="F27" s="26">
        <v>4.32195</v>
      </c>
      <c r="G27" s="26">
        <v>4.03668</v>
      </c>
      <c r="H27" s="26">
        <v>3.5481800000000003</v>
      </c>
      <c r="I27" s="26">
        <v>3.491250000000001</v>
      </c>
      <c r="J27" s="26">
        <v>2.8577999999999997</v>
      </c>
      <c r="K27" s="26">
        <v>2.1091600000000006</v>
      </c>
      <c r="L27" s="26">
        <v>2.532049999999999</v>
      </c>
      <c r="M27" s="26">
        <v>2.445430000000001</v>
      </c>
      <c r="N27" s="26">
        <v>2.6267</v>
      </c>
      <c r="O27" s="26">
        <v>2.0936600000000003</v>
      </c>
      <c r="P27" s="26">
        <v>1.8407900000000001</v>
      </c>
      <c r="Q27" s="26">
        <v>1.9089397331379994</v>
      </c>
      <c r="R27" s="26">
        <v>1.859169912548</v>
      </c>
      <c r="S27" s="26">
        <v>2.881567491321</v>
      </c>
      <c r="T27" s="26">
        <v>2.1452668492510014</v>
      </c>
      <c r="U27" s="26">
        <v>2.7526046059199984</v>
      </c>
      <c r="V27" s="26">
        <v>2.163185064529</v>
      </c>
      <c r="W27" s="26">
        <v>3.1188535840659997</v>
      </c>
      <c r="X27" s="14">
        <v>3.26998308618</v>
      </c>
      <c r="Y27" s="14">
        <v>3.2803646510519995</v>
      </c>
      <c r="Z27" s="14">
        <v>3.106943448517</v>
      </c>
      <c r="AA27" s="14">
        <v>3.035433309265</v>
      </c>
      <c r="AB27" s="14">
        <v>3.9201458112210004</v>
      </c>
      <c r="AC27" s="14">
        <v>3.325738981454</v>
      </c>
      <c r="AD27" s="14">
        <v>3.028429422231</v>
      </c>
      <c r="AE27" s="14">
        <v>3.7155283808470005</v>
      </c>
      <c r="AF27" s="14">
        <v>4.620850432104999</v>
      </c>
      <c r="AG27" s="14">
        <v>4.829008154764001</v>
      </c>
      <c r="AH27" s="14">
        <v>4.417621685078999</v>
      </c>
      <c r="AI27" s="14">
        <v>5.249108384599</v>
      </c>
      <c r="AJ27" s="14">
        <v>5.275598218429</v>
      </c>
      <c r="AK27" s="14">
        <v>5.554878177258545</v>
      </c>
      <c r="AL27" s="14">
        <v>5.269703298151137</v>
      </c>
      <c r="AM27" s="14">
        <v>7.3258713356159095</v>
      </c>
      <c r="AN27" s="14">
        <v>7.82994343945909</v>
      </c>
      <c r="AO27" s="14">
        <v>8.672651797465909</v>
      </c>
      <c r="AP27" s="14">
        <v>9.116847271164774</v>
      </c>
      <c r="AQ27" s="14">
        <v>11.015994085984092</v>
      </c>
      <c r="AR27" s="14">
        <v>13.523765543937468</v>
      </c>
      <c r="AS27" s="14">
        <v>9.973521049904539</v>
      </c>
      <c r="AT27" s="14">
        <v>11.81470207</v>
      </c>
      <c r="AU27" s="14">
        <v>12.084092279999998</v>
      </c>
      <c r="AV27" s="14">
        <v>18.086719030000005</v>
      </c>
      <c r="AW27" s="14">
        <v>16.69085766</v>
      </c>
    </row>
    <row r="28" spans="1:49" ht="12">
      <c r="A28" s="23" t="s">
        <v>12</v>
      </c>
      <c r="B28" s="16">
        <v>-1.2195</v>
      </c>
      <c r="C28" s="16">
        <v>-4.722700000000001</v>
      </c>
      <c r="D28" s="16">
        <v>-3.6992699999999994</v>
      </c>
      <c r="E28" s="16">
        <v>-4.0956399999999995</v>
      </c>
      <c r="F28" s="16">
        <v>-2.83179</v>
      </c>
      <c r="G28" s="16">
        <v>-4.483960000000001</v>
      </c>
      <c r="H28" s="16">
        <v>-4.241169999999999</v>
      </c>
      <c r="I28" s="16">
        <v>-5.6146309</v>
      </c>
      <c r="J28" s="16">
        <v>-4.729685300000001</v>
      </c>
      <c r="K28" s="16">
        <v>-5.9203359</v>
      </c>
      <c r="L28" s="16">
        <v>-6.515289199999998</v>
      </c>
      <c r="M28" s="16">
        <v>-6.4708862000000025</v>
      </c>
      <c r="N28" s="16">
        <v>-5.719088200000001</v>
      </c>
      <c r="O28" s="16">
        <v>-6.129434299999999</v>
      </c>
      <c r="P28" s="16">
        <v>-6.594075699999999</v>
      </c>
      <c r="Q28" s="16">
        <v>-6.3942699790010025</v>
      </c>
      <c r="R28" s="16">
        <v>-6.021350346160999</v>
      </c>
      <c r="S28" s="16">
        <v>-7.2313314505580015</v>
      </c>
      <c r="T28" s="16">
        <v>-8.794351271178003</v>
      </c>
      <c r="U28" s="16">
        <v>-8.320900954060988</v>
      </c>
      <c r="V28" s="16">
        <v>-9.089215411992</v>
      </c>
      <c r="W28" s="16">
        <v>-10.202434522112002</v>
      </c>
      <c r="X28" s="17">
        <v>-11.800921967141003</v>
      </c>
      <c r="Y28" s="17">
        <v>-11.160971841045999</v>
      </c>
      <c r="Z28" s="17">
        <v>-12.669230332078998</v>
      </c>
      <c r="AA28" s="17">
        <v>-14.292181639458999</v>
      </c>
      <c r="AB28" s="17">
        <v>-15.317190828087</v>
      </c>
      <c r="AC28" s="17">
        <v>-15.149312547532002</v>
      </c>
      <c r="AD28" s="17">
        <v>-14.016865079053</v>
      </c>
      <c r="AE28" s="17">
        <v>-16.653047808455</v>
      </c>
      <c r="AF28" s="17">
        <v>-18.18549719406</v>
      </c>
      <c r="AG28" s="17">
        <v>-17.646005555863</v>
      </c>
      <c r="AH28" s="17">
        <v>-17.580365759511004</v>
      </c>
      <c r="AI28" s="17">
        <v>-19.936836595813006</v>
      </c>
      <c r="AJ28" s="17">
        <v>-22.648536512272</v>
      </c>
      <c r="AK28" s="17">
        <v>-22.595670621604725</v>
      </c>
      <c r="AL28" s="17">
        <v>-19.460350431313636</v>
      </c>
      <c r="AM28" s="17">
        <v>-23.90156305218636</v>
      </c>
      <c r="AN28" s="17">
        <v>-26.223672994954544</v>
      </c>
      <c r="AO28" s="17">
        <v>-28.018721201779545</v>
      </c>
      <c r="AP28" s="17">
        <v>-27.4788393306375</v>
      </c>
      <c r="AQ28" s="17">
        <v>-30.493912735732952</v>
      </c>
      <c r="AR28" s="17">
        <v>-32.79414686080795</v>
      </c>
      <c r="AS28" s="17">
        <v>-22.834378810905676</v>
      </c>
      <c r="AT28" s="17">
        <v>-18.48736105</v>
      </c>
      <c r="AU28" s="17">
        <v>-24.00015344</v>
      </c>
      <c r="AV28" s="17">
        <v>-26.612289099999998</v>
      </c>
      <c r="AW28" s="17">
        <v>-27.95968073</v>
      </c>
    </row>
    <row r="29" spans="1:49" ht="12">
      <c r="A29" s="24" t="s">
        <v>3</v>
      </c>
      <c r="B29" s="13">
        <v>2.4595</v>
      </c>
      <c r="C29" s="13">
        <v>0.1743999999999999</v>
      </c>
      <c r="D29" s="13">
        <v>0.37012</v>
      </c>
      <c r="E29" s="13">
        <v>0.8401100000000006</v>
      </c>
      <c r="F29" s="13">
        <v>0.87764</v>
      </c>
      <c r="G29" s="13">
        <v>0.20472</v>
      </c>
      <c r="H29" s="13">
        <v>0.6029199999999999</v>
      </c>
      <c r="I29" s="13">
        <v>0.3539399999999999</v>
      </c>
      <c r="J29" s="13">
        <v>0.3141</v>
      </c>
      <c r="K29" s="13">
        <v>0.48574999999999996</v>
      </c>
      <c r="L29" s="13">
        <v>0.006960000000000077</v>
      </c>
      <c r="M29" s="13">
        <v>0.27120999999999995</v>
      </c>
      <c r="N29" s="13">
        <v>0.21397</v>
      </c>
      <c r="O29" s="13">
        <v>0.5172300000000001</v>
      </c>
      <c r="P29" s="13">
        <v>0.66839</v>
      </c>
      <c r="Q29" s="13">
        <v>0.873683852936</v>
      </c>
      <c r="R29" s="13">
        <v>0.317620779886</v>
      </c>
      <c r="S29" s="13">
        <v>0.638525431685</v>
      </c>
      <c r="T29" s="13">
        <v>0.43718025333400035</v>
      </c>
      <c r="U29" s="13">
        <v>0.6961169068379998</v>
      </c>
      <c r="V29" s="13">
        <v>0.6110546196219999</v>
      </c>
      <c r="W29" s="13">
        <v>0.698294002543</v>
      </c>
      <c r="X29" s="14">
        <v>0.840938113376</v>
      </c>
      <c r="Y29" s="14">
        <v>1.2383323861930002</v>
      </c>
      <c r="Z29" s="14">
        <v>0.9118181477339999</v>
      </c>
      <c r="AA29" s="14">
        <v>0.969584400298</v>
      </c>
      <c r="AB29" s="14">
        <v>0.9262495224200002</v>
      </c>
      <c r="AC29" s="14">
        <v>1.0001729319569999</v>
      </c>
      <c r="AD29" s="14">
        <v>1.375651932085</v>
      </c>
      <c r="AE29" s="14">
        <v>0.9970933933190002</v>
      </c>
      <c r="AF29" s="14">
        <v>1.0466534441799995</v>
      </c>
      <c r="AG29" s="14">
        <v>2.0747766661910005</v>
      </c>
      <c r="AH29" s="14">
        <v>1.2561491142930001</v>
      </c>
      <c r="AI29" s="14">
        <v>1.5812173003449999</v>
      </c>
      <c r="AJ29" s="14">
        <v>1.2997092968840003</v>
      </c>
      <c r="AK29" s="14">
        <v>1.4124567176510003</v>
      </c>
      <c r="AL29" s="14">
        <v>3.090419589714773</v>
      </c>
      <c r="AM29" s="14">
        <v>1.737025645163636</v>
      </c>
      <c r="AN29" s="14">
        <v>2.0052128721079545</v>
      </c>
      <c r="AO29" s="14">
        <v>2.2043003349204553</v>
      </c>
      <c r="AP29" s="14">
        <v>2.2465052994420454</v>
      </c>
      <c r="AQ29" s="14">
        <v>3.1613526855420457</v>
      </c>
      <c r="AR29" s="14">
        <v>3.2577177789511413</v>
      </c>
      <c r="AS29" s="14">
        <v>5.161584274507958</v>
      </c>
      <c r="AT29" s="14">
        <v>2.35556278</v>
      </c>
      <c r="AU29" s="14">
        <v>3.6710059999999998</v>
      </c>
      <c r="AV29" s="14">
        <v>5.166862370000001</v>
      </c>
      <c r="AW29" s="14">
        <v>4.836721799999999</v>
      </c>
    </row>
    <row r="30" spans="1:49" ht="12">
      <c r="A30" s="24" t="s">
        <v>4</v>
      </c>
      <c r="B30" s="13">
        <v>3.679</v>
      </c>
      <c r="C30" s="13">
        <v>4.8971</v>
      </c>
      <c r="D30" s="13">
        <v>4.06939</v>
      </c>
      <c r="E30" s="13">
        <v>4.9357500000000005</v>
      </c>
      <c r="F30" s="13">
        <v>3.70943</v>
      </c>
      <c r="G30" s="13">
        <v>4.6886800000000015</v>
      </c>
      <c r="H30" s="13">
        <v>4.84409</v>
      </c>
      <c r="I30" s="13">
        <v>5.9685709</v>
      </c>
      <c r="J30" s="13">
        <v>5.0437853</v>
      </c>
      <c r="K30" s="13">
        <v>6.406085900000001</v>
      </c>
      <c r="L30" s="13">
        <v>6.522249200000001</v>
      </c>
      <c r="M30" s="13">
        <v>6.742096199999999</v>
      </c>
      <c r="N30" s="13">
        <v>5.9330582000000005</v>
      </c>
      <c r="O30" s="13">
        <v>6.6466643</v>
      </c>
      <c r="P30" s="13">
        <v>7.262465699999998</v>
      </c>
      <c r="Q30" s="13">
        <v>7.267953831937003</v>
      </c>
      <c r="R30" s="13">
        <v>6.338971126046999</v>
      </c>
      <c r="S30" s="13">
        <v>7.869856882243001</v>
      </c>
      <c r="T30" s="13">
        <v>9.231531524512002</v>
      </c>
      <c r="U30" s="13">
        <v>9.017017860899</v>
      </c>
      <c r="V30" s="13">
        <v>9.700270031614002</v>
      </c>
      <c r="W30" s="13">
        <v>10.900728524655001</v>
      </c>
      <c r="X30" s="14">
        <v>12.641860080517</v>
      </c>
      <c r="Y30" s="14">
        <v>12.399304227239</v>
      </c>
      <c r="Z30" s="14">
        <v>13.581048479813001</v>
      </c>
      <c r="AA30" s="14">
        <v>15.261766039757</v>
      </c>
      <c r="AB30" s="14">
        <v>16.243440350506997</v>
      </c>
      <c r="AC30" s="14">
        <v>16.149485479489</v>
      </c>
      <c r="AD30" s="14">
        <v>15.392517011138</v>
      </c>
      <c r="AE30" s="14">
        <v>17.650141201774</v>
      </c>
      <c r="AF30" s="14">
        <v>19.23215063824</v>
      </c>
      <c r="AG30" s="14">
        <v>19.720782222053998</v>
      </c>
      <c r="AH30" s="14">
        <v>18.836514873804003</v>
      </c>
      <c r="AI30" s="14">
        <v>21.518053896158005</v>
      </c>
      <c r="AJ30" s="14">
        <v>23.948245809156003</v>
      </c>
      <c r="AK30" s="14">
        <v>24.00812733925573</v>
      </c>
      <c r="AL30" s="14">
        <v>22.550770021028406</v>
      </c>
      <c r="AM30" s="14">
        <v>25.638588697349995</v>
      </c>
      <c r="AN30" s="14">
        <v>28.2288858670625</v>
      </c>
      <c r="AO30" s="14">
        <v>30.2230215367</v>
      </c>
      <c r="AP30" s="14">
        <v>29.725344630079544</v>
      </c>
      <c r="AQ30" s="14">
        <v>33.655265421275</v>
      </c>
      <c r="AR30" s="14">
        <v>36.05186463975909</v>
      </c>
      <c r="AS30" s="14">
        <v>27.995963085413635</v>
      </c>
      <c r="AT30" s="14">
        <v>20.84292383</v>
      </c>
      <c r="AU30" s="14">
        <v>27.67115944</v>
      </c>
      <c r="AV30" s="14">
        <v>31.77915147</v>
      </c>
      <c r="AW30" s="14">
        <v>32.79640253</v>
      </c>
    </row>
    <row r="31" spans="1:49" ht="12">
      <c r="A31" s="23" t="s">
        <v>13</v>
      </c>
      <c r="B31" s="16">
        <v>-0.41090000000000004</v>
      </c>
      <c r="C31" s="16">
        <v>-0.49176</v>
      </c>
      <c r="D31" s="16">
        <v>-0.18377</v>
      </c>
      <c r="E31" s="16">
        <v>-0.27823</v>
      </c>
      <c r="F31" s="16">
        <v>0.33498</v>
      </c>
      <c r="G31" s="16">
        <v>0.011060000000000014</v>
      </c>
      <c r="H31" s="16">
        <v>-0.12702</v>
      </c>
      <c r="I31" s="16">
        <v>-0.78011</v>
      </c>
      <c r="J31" s="16">
        <v>-0.0819</v>
      </c>
      <c r="K31" s="16">
        <v>-0.06636</v>
      </c>
      <c r="L31" s="16">
        <v>-0.11957000000000001</v>
      </c>
      <c r="M31" s="16">
        <v>0.07145570999999998</v>
      </c>
      <c r="N31" s="16">
        <v>0.3604364275</v>
      </c>
      <c r="O31" s="16">
        <v>0.11013642750000002</v>
      </c>
      <c r="P31" s="16">
        <v>-0.11876357249999986</v>
      </c>
      <c r="Q31" s="16">
        <v>-0.13518958869500014</v>
      </c>
      <c r="R31" s="16">
        <v>-0.08051444691000001</v>
      </c>
      <c r="S31" s="16">
        <v>-0.14099868527100007</v>
      </c>
      <c r="T31" s="16">
        <v>-0.21576644275399995</v>
      </c>
      <c r="U31" s="16">
        <v>0.04895538558200002</v>
      </c>
      <c r="V31" s="16">
        <v>-0.033785260497999986</v>
      </c>
      <c r="W31" s="16">
        <v>-0.10615594209399994</v>
      </c>
      <c r="X31" s="17">
        <v>-0.186787955262</v>
      </c>
      <c r="Y31" s="17">
        <v>-0.4789161540260002</v>
      </c>
      <c r="Z31" s="17">
        <v>-0.16384475133200005</v>
      </c>
      <c r="AA31" s="17">
        <v>-0.014492776032999971</v>
      </c>
      <c r="AB31" s="17">
        <v>-0.2751723062339999</v>
      </c>
      <c r="AC31" s="17">
        <v>0.011998799470000012</v>
      </c>
      <c r="AD31" s="17">
        <v>-0.11029453796999995</v>
      </c>
      <c r="AE31" s="17">
        <v>-0.04268035161699991</v>
      </c>
      <c r="AF31" s="17">
        <v>-0.209079915106</v>
      </c>
      <c r="AG31" s="17">
        <v>0.219611289304</v>
      </c>
      <c r="AH31" s="17">
        <v>-0.12431592494471858</v>
      </c>
      <c r="AI31" s="17">
        <v>-0.2801792568887186</v>
      </c>
      <c r="AJ31" s="17">
        <v>-0.4897939516927184</v>
      </c>
      <c r="AK31" s="17">
        <v>-6.566131068194887</v>
      </c>
      <c r="AL31" s="17">
        <v>-0.1200592836653965</v>
      </c>
      <c r="AM31" s="17">
        <v>-2.0679352247769542</v>
      </c>
      <c r="AN31" s="17">
        <v>-0.239750684506979</v>
      </c>
      <c r="AO31" s="17">
        <v>-0.8366283671730548</v>
      </c>
      <c r="AP31" s="17">
        <v>-0.9879206156879835</v>
      </c>
      <c r="AQ31" s="17">
        <v>-0.5473518148640205</v>
      </c>
      <c r="AR31" s="17">
        <v>-1.0952680428847104</v>
      </c>
      <c r="AS31" s="17">
        <v>0.12170433658170164</v>
      </c>
      <c r="AT31" s="17">
        <v>0.1863028599999999</v>
      </c>
      <c r="AU31" s="17">
        <v>-0.45331675853707915</v>
      </c>
      <c r="AV31" s="17">
        <v>-0.3011506263421454</v>
      </c>
      <c r="AW31" s="17">
        <v>-2.2930566300000006</v>
      </c>
    </row>
    <row r="32" spans="1:49" ht="12">
      <c r="A32" s="24" t="s">
        <v>3</v>
      </c>
      <c r="B32" s="13">
        <v>0.0722</v>
      </c>
      <c r="C32" s="13">
        <v>0.029249999999999998</v>
      </c>
      <c r="D32" s="13">
        <v>0.12042000000000001</v>
      </c>
      <c r="E32" s="13">
        <v>0.04774999999999996</v>
      </c>
      <c r="F32" s="13">
        <v>0.4951</v>
      </c>
      <c r="G32" s="13">
        <v>0.17835</v>
      </c>
      <c r="H32" s="13">
        <v>0.04088999999999998</v>
      </c>
      <c r="I32" s="13">
        <v>0.39313</v>
      </c>
      <c r="J32" s="13">
        <v>0.02139</v>
      </c>
      <c r="K32" s="13">
        <v>0.056369999999999996</v>
      </c>
      <c r="L32" s="13">
        <v>0.05926000000000001</v>
      </c>
      <c r="M32" s="13">
        <v>0.6410160399999999</v>
      </c>
      <c r="N32" s="13">
        <v>0.49720401</v>
      </c>
      <c r="O32" s="13">
        <v>0.24751401</v>
      </c>
      <c r="P32" s="13">
        <v>0.09316401000000007</v>
      </c>
      <c r="Q32" s="13">
        <v>0.15287636841399987</v>
      </c>
      <c r="R32" s="13">
        <v>0.128052472508</v>
      </c>
      <c r="S32" s="13">
        <v>0.104201525678</v>
      </c>
      <c r="T32" s="13">
        <v>0.09559171870400002</v>
      </c>
      <c r="U32" s="13">
        <v>0.182247098442</v>
      </c>
      <c r="V32" s="13">
        <v>0.156208090258</v>
      </c>
      <c r="W32" s="13">
        <v>0.151571893038</v>
      </c>
      <c r="X32" s="14">
        <v>0.132445406468</v>
      </c>
      <c r="Y32" s="14">
        <v>1.0793201452280001</v>
      </c>
      <c r="Z32" s="14">
        <v>0.19016148423399998</v>
      </c>
      <c r="AA32" s="14">
        <v>0.18276801149699998</v>
      </c>
      <c r="AB32" s="14">
        <v>0.17702244338700002</v>
      </c>
      <c r="AC32" s="14">
        <v>0.3894988231770001</v>
      </c>
      <c r="AD32" s="14">
        <v>0.22896822264100003</v>
      </c>
      <c r="AE32" s="14">
        <v>0.26686500616000003</v>
      </c>
      <c r="AF32" s="14">
        <v>0.23093748994299998</v>
      </c>
      <c r="AG32" s="14">
        <v>0.7255432496340001</v>
      </c>
      <c r="AH32" s="14">
        <v>0.3288364901607514</v>
      </c>
      <c r="AI32" s="14">
        <v>0.33450882886075134</v>
      </c>
      <c r="AJ32" s="14">
        <v>0.20953447718675147</v>
      </c>
      <c r="AK32" s="14">
        <v>0.5813720549848422</v>
      </c>
      <c r="AL32" s="14">
        <v>0.45084204526424737</v>
      </c>
      <c r="AM32" s="14">
        <v>0.31321391130742915</v>
      </c>
      <c r="AN32" s="14">
        <v>0.44378104775061106</v>
      </c>
      <c r="AO32" s="14">
        <v>1.0970275181243034</v>
      </c>
      <c r="AP32" s="14">
        <v>0.5127791439589887</v>
      </c>
      <c r="AQ32" s="14">
        <v>0.758162752755784</v>
      </c>
      <c r="AR32" s="14">
        <v>0.6201489845931818</v>
      </c>
      <c r="AS32" s="14">
        <v>1.2562213945299994</v>
      </c>
      <c r="AT32" s="14">
        <v>1.03327897</v>
      </c>
      <c r="AU32" s="14">
        <v>0.55202204</v>
      </c>
      <c r="AV32" s="14">
        <v>0.86042182</v>
      </c>
      <c r="AW32" s="14">
        <v>1.11859392</v>
      </c>
    </row>
    <row r="33" spans="1:49" ht="12">
      <c r="A33" s="24" t="s">
        <v>4</v>
      </c>
      <c r="B33" s="13">
        <v>0.48310000000000003</v>
      </c>
      <c r="C33" s="13">
        <v>0.52101</v>
      </c>
      <c r="D33" s="13">
        <v>0.30418999999999996</v>
      </c>
      <c r="E33" s="13">
        <v>0.32597999999999994</v>
      </c>
      <c r="F33" s="13">
        <v>0.16012</v>
      </c>
      <c r="G33" s="13">
        <v>0.16728999999999997</v>
      </c>
      <c r="H33" s="13">
        <v>0.16791</v>
      </c>
      <c r="I33" s="13">
        <v>1.17324</v>
      </c>
      <c r="J33" s="13">
        <v>0.10329</v>
      </c>
      <c r="K33" s="13">
        <v>0.12272999999999999</v>
      </c>
      <c r="L33" s="13">
        <v>0.17883</v>
      </c>
      <c r="M33" s="13">
        <v>0.5695603299999998</v>
      </c>
      <c r="N33" s="13">
        <v>0.13676758249999998</v>
      </c>
      <c r="O33" s="13">
        <v>0.13737758249999998</v>
      </c>
      <c r="P33" s="13">
        <v>0.2119275825</v>
      </c>
      <c r="Q33" s="13">
        <v>0.28806595710900007</v>
      </c>
      <c r="R33" s="13">
        <v>0.208566919418</v>
      </c>
      <c r="S33" s="13">
        <v>0.24520021094900005</v>
      </c>
      <c r="T33" s="13">
        <v>0.31135816145799994</v>
      </c>
      <c r="U33" s="13">
        <v>0.13329171285999997</v>
      </c>
      <c r="V33" s="13">
        <v>0.18999335075600002</v>
      </c>
      <c r="W33" s="13">
        <v>0.257727835132</v>
      </c>
      <c r="X33" s="14">
        <v>0.31923336173000005</v>
      </c>
      <c r="Y33" s="14">
        <v>1.5582362992540002</v>
      </c>
      <c r="Z33" s="14">
        <v>0.354006235566</v>
      </c>
      <c r="AA33" s="14">
        <v>0.19726078752999998</v>
      </c>
      <c r="AB33" s="14">
        <v>0.4521947496209999</v>
      </c>
      <c r="AC33" s="14">
        <v>0.3775000237070001</v>
      </c>
      <c r="AD33" s="14">
        <v>0.33926276061099997</v>
      </c>
      <c r="AE33" s="14">
        <v>0.30954535777699993</v>
      </c>
      <c r="AF33" s="14">
        <v>0.44001740504899994</v>
      </c>
      <c r="AG33" s="14">
        <v>0.5059319603300001</v>
      </c>
      <c r="AH33" s="14">
        <v>0.45315241510547</v>
      </c>
      <c r="AI33" s="14">
        <v>0.61468808574947</v>
      </c>
      <c r="AJ33" s="14">
        <v>0.6993284288794699</v>
      </c>
      <c r="AK33" s="14">
        <v>7.147503123179728</v>
      </c>
      <c r="AL33" s="14">
        <v>0.5709013289296438</v>
      </c>
      <c r="AM33" s="14">
        <v>2.3811491360843835</v>
      </c>
      <c r="AN33" s="14">
        <v>0.6835317322575901</v>
      </c>
      <c r="AO33" s="14">
        <v>1.9336558852973584</v>
      </c>
      <c r="AP33" s="14">
        <v>1.5006997596469722</v>
      </c>
      <c r="AQ33" s="14">
        <v>1.3055145676198046</v>
      </c>
      <c r="AR33" s="14">
        <v>1.715417027477892</v>
      </c>
      <c r="AS33" s="14">
        <v>1.134517057948298</v>
      </c>
      <c r="AT33" s="14">
        <v>0.8469761100000001</v>
      </c>
      <c r="AU33" s="14">
        <v>1.0053387985370792</v>
      </c>
      <c r="AV33" s="14">
        <v>1.1615724463421453</v>
      </c>
      <c r="AW33" s="14">
        <v>3.4116505500000005</v>
      </c>
    </row>
    <row r="34" spans="1:49" ht="12">
      <c r="A34" s="23" t="s">
        <v>14</v>
      </c>
      <c r="B34" s="16">
        <v>-0.23550000000000001</v>
      </c>
      <c r="C34" s="16">
        <v>-0.5972899999999999</v>
      </c>
      <c r="D34" s="16">
        <v>-0.9303000000000001</v>
      </c>
      <c r="E34" s="16">
        <v>-0.23153999999999986</v>
      </c>
      <c r="F34" s="16">
        <v>-0.17352999999999993</v>
      </c>
      <c r="G34" s="16">
        <v>-0.03399000000000005</v>
      </c>
      <c r="H34" s="16">
        <v>0.12634999999999996</v>
      </c>
      <c r="I34" s="16">
        <v>0.49828</v>
      </c>
      <c r="J34" s="16">
        <v>0.30078</v>
      </c>
      <c r="K34" s="16">
        <v>0.35474999999999995</v>
      </c>
      <c r="L34" s="16">
        <v>0.45555999999999996</v>
      </c>
      <c r="M34" s="16">
        <v>-0.20174999999999998</v>
      </c>
      <c r="N34" s="16">
        <v>0.6455299999999999</v>
      </c>
      <c r="O34" s="16">
        <v>0.11490000000000011</v>
      </c>
      <c r="P34" s="16">
        <v>-0.035310000000000064</v>
      </c>
      <c r="Q34" s="16">
        <v>0.44240456065500045</v>
      </c>
      <c r="R34" s="16">
        <v>-2.135914888323</v>
      </c>
      <c r="S34" s="16">
        <v>-0.877149139624001</v>
      </c>
      <c r="T34" s="16">
        <v>-0.6782114948169986</v>
      </c>
      <c r="U34" s="16">
        <v>-1.2555948397709993</v>
      </c>
      <c r="V34" s="16">
        <v>0.449759851579</v>
      </c>
      <c r="W34" s="16">
        <v>-0.8342507805149999</v>
      </c>
      <c r="X34" s="17">
        <v>0.31340278691000073</v>
      </c>
      <c r="Y34" s="17">
        <v>0.7347214728439995</v>
      </c>
      <c r="Z34" s="17">
        <v>1.758381771921</v>
      </c>
      <c r="AA34" s="17">
        <v>0.9148094910160007</v>
      </c>
      <c r="AB34" s="17">
        <v>0.33110542936199927</v>
      </c>
      <c r="AC34" s="17">
        <v>0.8397146581030008</v>
      </c>
      <c r="AD34" s="17">
        <v>-1.297638099182999</v>
      </c>
      <c r="AE34" s="17">
        <v>0.09512977869999828</v>
      </c>
      <c r="AF34" s="17">
        <v>2.5935688012989995</v>
      </c>
      <c r="AG34" s="17">
        <v>0.8113889183920004</v>
      </c>
      <c r="AH34" s="17">
        <v>-0.3200978645739995</v>
      </c>
      <c r="AI34" s="17">
        <v>3.984880057643</v>
      </c>
      <c r="AJ34" s="17">
        <v>4.516866966652999</v>
      </c>
      <c r="AK34" s="17">
        <v>4.006949234843092</v>
      </c>
      <c r="AL34" s="17">
        <v>3.604097153777272</v>
      </c>
      <c r="AM34" s="17">
        <v>6.109993044907956</v>
      </c>
      <c r="AN34" s="17">
        <v>5.9571887293488635</v>
      </c>
      <c r="AO34" s="17">
        <v>5.695521392771594</v>
      </c>
      <c r="AP34" s="17">
        <v>5.460959913879545</v>
      </c>
      <c r="AQ34" s="17">
        <v>9.191936762762499</v>
      </c>
      <c r="AR34" s="17">
        <v>9.857350608747558</v>
      </c>
      <c r="AS34" s="17">
        <v>6.35906292322841</v>
      </c>
      <c r="AT34" s="17">
        <v>6.986143500000001</v>
      </c>
      <c r="AU34" s="17">
        <v>8.807390300000003</v>
      </c>
      <c r="AV34" s="17">
        <v>8.456258969999999</v>
      </c>
      <c r="AW34" s="17">
        <v>8.541607189999986</v>
      </c>
    </row>
    <row r="35" spans="1:49" ht="12">
      <c r="A35" s="24" t="s">
        <v>3</v>
      </c>
      <c r="B35" s="13">
        <v>0.5851</v>
      </c>
      <c r="C35" s="13">
        <v>0.1372500000000001</v>
      </c>
      <c r="D35" s="13">
        <v>0.20573999999999992</v>
      </c>
      <c r="E35" s="13">
        <v>0.40691</v>
      </c>
      <c r="F35" s="13">
        <v>0.53176</v>
      </c>
      <c r="G35" s="13">
        <v>0.42962</v>
      </c>
      <c r="H35" s="13">
        <v>0.6737099999999999</v>
      </c>
      <c r="I35" s="13">
        <v>1.0182700000000002</v>
      </c>
      <c r="J35" s="13">
        <v>0.8374299999999999</v>
      </c>
      <c r="K35" s="13">
        <v>0.6461500000000002</v>
      </c>
      <c r="L35" s="13">
        <v>1.13973</v>
      </c>
      <c r="M35" s="13">
        <v>0.9361600000000001</v>
      </c>
      <c r="N35" s="13">
        <v>1.29043</v>
      </c>
      <c r="O35" s="13">
        <v>0.7341</v>
      </c>
      <c r="P35" s="13">
        <v>0.8950399999999998</v>
      </c>
      <c r="Q35" s="13">
        <v>1.6950125133080003</v>
      </c>
      <c r="R35" s="13">
        <v>1.076353027113</v>
      </c>
      <c r="S35" s="13">
        <v>1.4321987649850003</v>
      </c>
      <c r="T35" s="13">
        <v>1.9900684382249993</v>
      </c>
      <c r="U35" s="13">
        <v>1.8830536763160008</v>
      </c>
      <c r="V35" s="13">
        <v>2.372580561816</v>
      </c>
      <c r="W35" s="13">
        <v>2.438293392054</v>
      </c>
      <c r="X35" s="14">
        <v>2.524201870827</v>
      </c>
      <c r="Y35" s="14">
        <v>3.6866818668599994</v>
      </c>
      <c r="Z35" s="14">
        <v>4.005443322598</v>
      </c>
      <c r="AA35" s="14">
        <v>3.4047163818020003</v>
      </c>
      <c r="AB35" s="14">
        <v>4.131847573470999</v>
      </c>
      <c r="AC35" s="14">
        <v>4.829471399259002</v>
      </c>
      <c r="AD35" s="14">
        <v>4.170814488292</v>
      </c>
      <c r="AE35" s="14">
        <v>4.452073799198</v>
      </c>
      <c r="AF35" s="14">
        <v>5.408828401576</v>
      </c>
      <c r="AG35" s="14">
        <v>4.370126057503</v>
      </c>
      <c r="AH35" s="14">
        <v>5.624286771313999</v>
      </c>
      <c r="AI35" s="14">
        <v>6.867663794779999</v>
      </c>
      <c r="AJ35" s="14">
        <v>8.709749279596</v>
      </c>
      <c r="AK35" s="14">
        <v>8.375408139244728</v>
      </c>
      <c r="AL35" s="14">
        <v>9.527268810699999</v>
      </c>
      <c r="AM35" s="14">
        <v>9.953216863873864</v>
      </c>
      <c r="AN35" s="14">
        <v>10.73615709635909</v>
      </c>
      <c r="AO35" s="14">
        <v>13.230880261797733</v>
      </c>
      <c r="AP35" s="14">
        <v>12.209988200794319</v>
      </c>
      <c r="AQ35" s="14">
        <v>15.474373223799999</v>
      </c>
      <c r="AR35" s="14">
        <v>17.222431201569233</v>
      </c>
      <c r="AS35" s="14">
        <v>17.61382967942384</v>
      </c>
      <c r="AT35" s="14">
        <v>14.61924948</v>
      </c>
      <c r="AU35" s="14">
        <v>14.140818790000003</v>
      </c>
      <c r="AV35" s="14">
        <v>17.54047669</v>
      </c>
      <c r="AW35" s="14">
        <v>18.81654949999999</v>
      </c>
    </row>
    <row r="36" spans="1:49" ht="12">
      <c r="A36" s="24" t="s">
        <v>4</v>
      </c>
      <c r="B36" s="13">
        <v>0.8206</v>
      </c>
      <c r="C36" s="13">
        <v>0.7345400000000002</v>
      </c>
      <c r="D36" s="13">
        <v>1.13604</v>
      </c>
      <c r="E36" s="13">
        <v>0.6384500000000002</v>
      </c>
      <c r="F36" s="13">
        <v>0.70529</v>
      </c>
      <c r="G36" s="13">
        <v>0.4636100000000001</v>
      </c>
      <c r="H36" s="13">
        <v>0.5473600000000001</v>
      </c>
      <c r="I36" s="13">
        <v>0.51999</v>
      </c>
      <c r="J36" s="13">
        <v>0.53665</v>
      </c>
      <c r="K36" s="13">
        <v>0.2914000000000001</v>
      </c>
      <c r="L36" s="13">
        <v>0.6841700000000001</v>
      </c>
      <c r="M36" s="13">
        <v>1.1379099999999998</v>
      </c>
      <c r="N36" s="13">
        <v>0.6448999999999999</v>
      </c>
      <c r="O36" s="13">
        <v>0.6192000000000001</v>
      </c>
      <c r="P36" s="13">
        <v>0.9303499999999998</v>
      </c>
      <c r="Q36" s="13">
        <v>1.2526079526529998</v>
      </c>
      <c r="R36" s="13">
        <v>3.212267915436</v>
      </c>
      <c r="S36" s="13">
        <v>2.3093479046090013</v>
      </c>
      <c r="T36" s="13">
        <v>2.6682799330419975</v>
      </c>
      <c r="U36" s="13">
        <v>3.1386485160870006</v>
      </c>
      <c r="V36" s="13">
        <v>1.922820710237</v>
      </c>
      <c r="W36" s="13">
        <v>3.2725441725690003</v>
      </c>
      <c r="X36" s="14">
        <v>2.2107990839169993</v>
      </c>
      <c r="Y36" s="14">
        <v>2.9519603940160004</v>
      </c>
      <c r="Z36" s="14">
        <v>2.247061550677</v>
      </c>
      <c r="AA36" s="14">
        <v>2.489906890786</v>
      </c>
      <c r="AB36" s="14">
        <v>3.8007421441090004</v>
      </c>
      <c r="AC36" s="14">
        <v>3.9897567411560004</v>
      </c>
      <c r="AD36" s="14">
        <v>5.4684525874749985</v>
      </c>
      <c r="AE36" s="14">
        <v>4.356944020498002</v>
      </c>
      <c r="AF36" s="14">
        <v>2.8152596002770007</v>
      </c>
      <c r="AG36" s="14">
        <v>3.558737139111</v>
      </c>
      <c r="AH36" s="14">
        <v>5.944384635887999</v>
      </c>
      <c r="AI36" s="14">
        <v>2.8827837371369998</v>
      </c>
      <c r="AJ36" s="14">
        <v>4.192882312943001</v>
      </c>
      <c r="AK36" s="14">
        <v>4.368458904401636</v>
      </c>
      <c r="AL36" s="14">
        <v>5.923171656922728</v>
      </c>
      <c r="AM36" s="14">
        <v>3.8432238189659085</v>
      </c>
      <c r="AN36" s="14">
        <v>4.778968367010228</v>
      </c>
      <c r="AO36" s="14">
        <v>7.535358869026138</v>
      </c>
      <c r="AP36" s="14">
        <v>6.749028286914774</v>
      </c>
      <c r="AQ36" s="14">
        <v>6.282436461037499</v>
      </c>
      <c r="AR36" s="14">
        <v>7.365080592821675</v>
      </c>
      <c r="AS36" s="14">
        <v>11.254766756195432</v>
      </c>
      <c r="AT36" s="14">
        <v>7.63310598</v>
      </c>
      <c r="AU36" s="14">
        <v>5.3334284899999975</v>
      </c>
      <c r="AV36" s="14">
        <v>9.08421772</v>
      </c>
      <c r="AW36" s="14">
        <v>10.274942310000004</v>
      </c>
    </row>
    <row r="37" spans="1:49" ht="12">
      <c r="A37" s="23" t="s">
        <v>15</v>
      </c>
      <c r="B37" s="16">
        <v>-0.9928</v>
      </c>
      <c r="C37" s="16">
        <v>-0.76121</v>
      </c>
      <c r="D37" s="16">
        <v>-0.7553199999999998</v>
      </c>
      <c r="E37" s="16">
        <v>-1.0603800000000003</v>
      </c>
      <c r="F37" s="16">
        <v>-1.1689</v>
      </c>
      <c r="G37" s="16">
        <v>-1.3667399999999998</v>
      </c>
      <c r="H37" s="16">
        <v>-2.15297</v>
      </c>
      <c r="I37" s="16">
        <v>-2.4822000000000006</v>
      </c>
      <c r="J37" s="16">
        <v>-2.8095800000000004</v>
      </c>
      <c r="K37" s="16">
        <v>-1.9529999999999994</v>
      </c>
      <c r="L37" s="16">
        <v>-2.41157</v>
      </c>
      <c r="M37" s="16">
        <v>-4.83209</v>
      </c>
      <c r="N37" s="16">
        <v>-3.25908</v>
      </c>
      <c r="O37" s="16">
        <v>-5.130960000000001</v>
      </c>
      <c r="P37" s="16">
        <v>-4.57494</v>
      </c>
      <c r="Q37" s="16">
        <v>-5.314655819327999</v>
      </c>
      <c r="R37" s="16">
        <v>-6.724657459058999</v>
      </c>
      <c r="S37" s="16">
        <v>-5.343763394293003</v>
      </c>
      <c r="T37" s="16">
        <v>-7.933456487343999</v>
      </c>
      <c r="U37" s="16">
        <v>-9.809939860973</v>
      </c>
      <c r="V37" s="16">
        <v>-11.639703085318999</v>
      </c>
      <c r="W37" s="16">
        <v>-5.864105171033</v>
      </c>
      <c r="X37" s="17">
        <v>-7.569136235975999</v>
      </c>
      <c r="Y37" s="17">
        <v>-9.338534040979003</v>
      </c>
      <c r="Z37" s="17">
        <v>-8.218386646752002</v>
      </c>
      <c r="AA37" s="17">
        <v>-8.963183976334001</v>
      </c>
      <c r="AB37" s="17">
        <v>-12.642248447623997</v>
      </c>
      <c r="AC37" s="17">
        <v>-12.778636303157</v>
      </c>
      <c r="AD37" s="17">
        <v>-13.045306833748999</v>
      </c>
      <c r="AE37" s="17">
        <v>-12.445013431750004</v>
      </c>
      <c r="AF37" s="17">
        <v>-13.883530825562996</v>
      </c>
      <c r="AG37" s="17">
        <v>-12.264669684636003</v>
      </c>
      <c r="AH37" s="17">
        <v>-15.685150139647</v>
      </c>
      <c r="AI37" s="17">
        <v>-16.213030417937</v>
      </c>
      <c r="AJ37" s="17">
        <v>-17.516309788645998</v>
      </c>
      <c r="AK37" s="17">
        <v>-14.881282001776272</v>
      </c>
      <c r="AL37" s="17">
        <v>-17.662811346981815</v>
      </c>
      <c r="AM37" s="17">
        <v>-20.67457537597841</v>
      </c>
      <c r="AN37" s="17">
        <v>-18.06936857115341</v>
      </c>
      <c r="AO37" s="17">
        <v>-22.0875779794591</v>
      </c>
      <c r="AP37" s="17">
        <v>-23.23507582885454</v>
      </c>
      <c r="AQ37" s="17">
        <v>-20.304470999192045</v>
      </c>
      <c r="AR37" s="17">
        <v>-24.608926314740856</v>
      </c>
      <c r="AS37" s="17">
        <v>-29.340828186370423</v>
      </c>
      <c r="AT37" s="17">
        <v>-18.980444990000002</v>
      </c>
      <c r="AU37" s="17">
        <v>-25.369779550000004</v>
      </c>
      <c r="AV37" s="17">
        <v>-28.883999110000005</v>
      </c>
      <c r="AW37" s="17">
        <v>-33.12396197</v>
      </c>
    </row>
    <row r="38" spans="1:49" ht="12">
      <c r="A38" s="24" t="s">
        <v>3</v>
      </c>
      <c r="B38" s="13">
        <v>0.1211</v>
      </c>
      <c r="C38" s="13">
        <v>0.11309000000000001</v>
      </c>
      <c r="D38" s="13">
        <v>0.17452</v>
      </c>
      <c r="E38" s="13">
        <v>0.21814999999999996</v>
      </c>
      <c r="F38" s="13">
        <v>0.23317</v>
      </c>
      <c r="G38" s="13">
        <v>0.14829000000000003</v>
      </c>
      <c r="H38" s="13">
        <v>0.17310999999999999</v>
      </c>
      <c r="I38" s="13">
        <v>0.19084999999999996</v>
      </c>
      <c r="J38" s="13">
        <v>0.15842</v>
      </c>
      <c r="K38" s="13">
        <v>0.16416000000000003</v>
      </c>
      <c r="L38" s="13">
        <v>0.5782699999999998</v>
      </c>
      <c r="M38" s="13">
        <v>0</v>
      </c>
      <c r="N38" s="13">
        <v>0.23468</v>
      </c>
      <c r="O38" s="13">
        <v>0.22669999999999996</v>
      </c>
      <c r="P38" s="13">
        <v>0.3760100000000001</v>
      </c>
      <c r="Q38" s="13">
        <v>0.26357082466799997</v>
      </c>
      <c r="R38" s="13">
        <v>0.300532943905</v>
      </c>
      <c r="S38" s="13">
        <v>0.43448285385399993</v>
      </c>
      <c r="T38" s="13">
        <v>0.29829093695099984</v>
      </c>
      <c r="U38" s="13">
        <v>0.2949164701560001</v>
      </c>
      <c r="V38" s="13">
        <v>0.27685675242999996</v>
      </c>
      <c r="W38" s="13">
        <v>0.268983894525</v>
      </c>
      <c r="X38" s="14">
        <v>0.38861597492399996</v>
      </c>
      <c r="Y38" s="14">
        <v>0.13533236076700011</v>
      </c>
      <c r="Z38" s="14">
        <v>1.343502911188</v>
      </c>
      <c r="AA38" s="14">
        <v>0.3973383623870001</v>
      </c>
      <c r="AB38" s="14">
        <v>0.3980509490179998</v>
      </c>
      <c r="AC38" s="14">
        <v>0.2247003595210001</v>
      </c>
      <c r="AD38" s="14">
        <v>0.30824221039099997</v>
      </c>
      <c r="AE38" s="14">
        <v>0.2777115096950001</v>
      </c>
      <c r="AF38" s="14">
        <v>0.44761898486199997</v>
      </c>
      <c r="AG38" s="14">
        <v>0.540445152822</v>
      </c>
      <c r="AH38" s="14">
        <v>0.524731323996</v>
      </c>
      <c r="AI38" s="14">
        <v>0.418298107129</v>
      </c>
      <c r="AJ38" s="14">
        <v>0.545079168555</v>
      </c>
      <c r="AK38" s="14">
        <v>0.5569292526695457</v>
      </c>
      <c r="AL38" s="14">
        <v>0.46912184731931816</v>
      </c>
      <c r="AM38" s="14">
        <v>0.6799018344465909</v>
      </c>
      <c r="AN38" s="14">
        <v>1.186743566415909</v>
      </c>
      <c r="AO38" s="14">
        <v>1.0905735015045455</v>
      </c>
      <c r="AP38" s="14">
        <v>1.0393216741556817</v>
      </c>
      <c r="AQ38" s="14">
        <v>0.9253106899147728</v>
      </c>
      <c r="AR38" s="14">
        <v>2.5743933207784098</v>
      </c>
      <c r="AS38" s="14">
        <v>1.1663365473806844</v>
      </c>
      <c r="AT38" s="14">
        <v>0.8954769899999999</v>
      </c>
      <c r="AU38" s="14">
        <v>0.9165624699999999</v>
      </c>
      <c r="AV38" s="14">
        <v>1.11352285</v>
      </c>
      <c r="AW38" s="14">
        <v>1.3689628900000002</v>
      </c>
    </row>
    <row r="39" spans="1:49" ht="12">
      <c r="A39" s="24" t="s">
        <v>4</v>
      </c>
      <c r="B39" s="13">
        <v>1.1139000000000001</v>
      </c>
      <c r="C39" s="13">
        <v>0.8742999999999999</v>
      </c>
      <c r="D39" s="13">
        <v>0.9298399999999996</v>
      </c>
      <c r="E39" s="13">
        <v>1.27853</v>
      </c>
      <c r="F39" s="13">
        <v>1.40207</v>
      </c>
      <c r="G39" s="13">
        <v>1.5150299999999997</v>
      </c>
      <c r="H39" s="13">
        <v>2.32608</v>
      </c>
      <c r="I39" s="13">
        <v>2.673050000000001</v>
      </c>
      <c r="J39" s="13">
        <v>2.968</v>
      </c>
      <c r="K39" s="13">
        <v>2.11716</v>
      </c>
      <c r="L39" s="13">
        <v>2.989839999999999</v>
      </c>
      <c r="M39" s="13">
        <f>4.73472+0.9737</f>
        <v>5.70842</v>
      </c>
      <c r="N39" s="13">
        <v>3.49376</v>
      </c>
      <c r="O39" s="13">
        <v>5.357660000000001</v>
      </c>
      <c r="P39" s="13">
        <v>4.950950000000001</v>
      </c>
      <c r="Q39" s="13">
        <v>5.578226643995999</v>
      </c>
      <c r="R39" s="13">
        <v>7.025190402964</v>
      </c>
      <c r="S39" s="13">
        <v>5.778246248147001</v>
      </c>
      <c r="T39" s="13">
        <v>8.231747424295003</v>
      </c>
      <c r="U39" s="13">
        <v>10.104856331129</v>
      </c>
      <c r="V39" s="13">
        <v>11.916559837749</v>
      </c>
      <c r="W39" s="13">
        <v>6.133089065558</v>
      </c>
      <c r="X39" s="14">
        <v>7.9577522109</v>
      </c>
      <c r="Y39" s="14">
        <v>9.473866401746003</v>
      </c>
      <c r="Z39" s="14">
        <v>9.56188955794</v>
      </c>
      <c r="AA39" s="14">
        <v>9.360522338721001</v>
      </c>
      <c r="AB39" s="14">
        <v>13.040299396641997</v>
      </c>
      <c r="AC39" s="14">
        <v>13.003336662678002</v>
      </c>
      <c r="AD39" s="14">
        <v>13.35354904414</v>
      </c>
      <c r="AE39" s="14">
        <v>12.722724941445003</v>
      </c>
      <c r="AF39" s="14">
        <v>14.331149810424996</v>
      </c>
      <c r="AG39" s="14">
        <v>12.805114837458005</v>
      </c>
      <c r="AH39" s="14">
        <v>16.209881463643</v>
      </c>
      <c r="AI39" s="14">
        <v>16.631328525066</v>
      </c>
      <c r="AJ39" s="14">
        <v>18.061388957201</v>
      </c>
      <c r="AK39" s="14">
        <v>15.438211254445816</v>
      </c>
      <c r="AL39" s="14">
        <v>18.131933194301133</v>
      </c>
      <c r="AM39" s="14">
        <v>21.354477210425</v>
      </c>
      <c r="AN39" s="14">
        <v>19.256112137569318</v>
      </c>
      <c r="AO39" s="14">
        <v>23.17815148096364</v>
      </c>
      <c r="AP39" s="14">
        <v>24.274397503010228</v>
      </c>
      <c r="AQ39" s="14">
        <v>21.229781689106815</v>
      </c>
      <c r="AR39" s="14">
        <v>27.183319635519265</v>
      </c>
      <c r="AS39" s="14">
        <v>30.50716473375111</v>
      </c>
      <c r="AT39" s="14">
        <v>19.87592198</v>
      </c>
      <c r="AU39" s="14">
        <v>26.286342020000003</v>
      </c>
      <c r="AV39" s="14">
        <v>29.997521960000004</v>
      </c>
      <c r="AW39" s="14">
        <v>34.492924859999995</v>
      </c>
    </row>
    <row r="40" spans="1:49" ht="12">
      <c r="A40" s="23" t="s">
        <v>16</v>
      </c>
      <c r="B40" s="16">
        <v>-4.5941</v>
      </c>
      <c r="C40" s="16">
        <v>4.91843</v>
      </c>
      <c r="D40" s="16">
        <v>-1.79761</v>
      </c>
      <c r="E40" s="16">
        <v>-0.9284400000000002</v>
      </c>
      <c r="F40" s="16">
        <v>-0.6305900000000001</v>
      </c>
      <c r="G40" s="16">
        <v>-0.5105699999999999</v>
      </c>
      <c r="H40" s="16">
        <v>-0.77593</v>
      </c>
      <c r="I40" s="16">
        <v>-0.5232399999999999</v>
      </c>
      <c r="J40" s="16">
        <v>-0.6268699999999999</v>
      </c>
      <c r="K40" s="16">
        <v>-0.24875000000000003</v>
      </c>
      <c r="L40" s="16">
        <v>-1.0872899999999999</v>
      </c>
      <c r="M40" s="16">
        <v>-0.8772500000000001</v>
      </c>
      <c r="N40" s="16">
        <v>-1.4449</v>
      </c>
      <c r="O40" s="16">
        <v>-0.7763399999999998</v>
      </c>
      <c r="P40" s="16">
        <v>-0.7637800000000001</v>
      </c>
      <c r="Q40" s="16">
        <v>-3.1434166599539997</v>
      </c>
      <c r="R40" s="16">
        <v>-1.7182577517670001</v>
      </c>
      <c r="S40" s="16">
        <v>-4.409303750794001</v>
      </c>
      <c r="T40" s="16">
        <v>-3.9988041852199974</v>
      </c>
      <c r="U40" s="16">
        <v>-3.3295272917690006</v>
      </c>
      <c r="V40" s="16">
        <v>-2.88358279325</v>
      </c>
      <c r="W40" s="16">
        <v>-4.079745453140002</v>
      </c>
      <c r="X40" s="17">
        <v>-4.944861186764</v>
      </c>
      <c r="Y40" s="17">
        <v>-3.7377265214090003</v>
      </c>
      <c r="Z40" s="17">
        <v>-3.267424499449999</v>
      </c>
      <c r="AA40" s="17">
        <v>-4.655301983681003</v>
      </c>
      <c r="AB40" s="17">
        <v>-4.181632879191999</v>
      </c>
      <c r="AC40" s="17">
        <v>-3.7135855459630034</v>
      </c>
      <c r="AD40" s="17">
        <v>-1.7804931495449994</v>
      </c>
      <c r="AE40" s="17">
        <v>-3.377327291440999</v>
      </c>
      <c r="AF40" s="17">
        <v>-1.1365339025329961</v>
      </c>
      <c r="AG40" s="17">
        <v>-2.3197291428919975</v>
      </c>
      <c r="AH40" s="17">
        <v>-0.48843412531299985</v>
      </c>
      <c r="AI40" s="17">
        <v>-0.674783409099998</v>
      </c>
      <c r="AJ40" s="17">
        <v>-2.6838715523060084</v>
      </c>
      <c r="AK40" s="17">
        <v>-1.7035729920273552</v>
      </c>
      <c r="AL40" s="17">
        <v>1.292615890545454</v>
      </c>
      <c r="AM40" s="17">
        <v>-3.2574317788156213</v>
      </c>
      <c r="AN40" s="17">
        <v>2.572664058227353</v>
      </c>
      <c r="AO40" s="17">
        <v>6.6339739431061835</v>
      </c>
      <c r="AP40" s="17">
        <v>7.91474831785527</v>
      </c>
      <c r="AQ40" s="17">
        <v>8.778568863160489</v>
      </c>
      <c r="AR40" s="17">
        <v>7.409858542272318</v>
      </c>
      <c r="AS40" s="17">
        <v>21.949974742549593</v>
      </c>
      <c r="AT40" s="17">
        <v>13.446500129999988</v>
      </c>
      <c r="AU40" s="17">
        <v>9.465150740407696</v>
      </c>
      <c r="AV40" s="17">
        <v>15.290659127150295</v>
      </c>
      <c r="AW40" s="17">
        <v>13.920769738955805</v>
      </c>
    </row>
    <row r="41" spans="1:49" ht="12">
      <c r="A41" s="24" t="s">
        <v>3</v>
      </c>
      <c r="B41" s="13">
        <v>0.3458</v>
      </c>
      <c r="C41" s="13">
        <f>3.2393+1.67913</f>
        <v>4.91843</v>
      </c>
      <c r="D41" s="13">
        <v>0.54033</v>
      </c>
      <c r="E41" s="13">
        <v>1.05424</v>
      </c>
      <c r="F41" s="13">
        <v>0.59841</v>
      </c>
      <c r="G41" s="13">
        <v>0.63231</v>
      </c>
      <c r="H41" s="13">
        <v>0.7462500000000001</v>
      </c>
      <c r="I41" s="13">
        <v>0.8267000000000002</v>
      </c>
      <c r="J41" s="13">
        <v>0.7262000000000001</v>
      </c>
      <c r="K41" s="13">
        <v>0.8064300000000001</v>
      </c>
      <c r="L41" s="13">
        <v>0.9491499999999999</v>
      </c>
      <c r="M41" s="13">
        <v>1.07538</v>
      </c>
      <c r="N41" s="13">
        <v>1.0518</v>
      </c>
      <c r="O41" s="13">
        <v>2.32629</v>
      </c>
      <c r="P41" s="13">
        <v>3.078949999999999</v>
      </c>
      <c r="Q41" s="13">
        <v>2.4356898474360005</v>
      </c>
      <c r="R41" s="13">
        <v>2.034083350098</v>
      </c>
      <c r="S41" s="13">
        <v>2.849525101144</v>
      </c>
      <c r="T41" s="13">
        <v>3.5368416423220017</v>
      </c>
      <c r="U41" s="13">
        <v>4.428922952284003</v>
      </c>
      <c r="V41" s="13">
        <v>4.166465353603</v>
      </c>
      <c r="W41" s="13">
        <v>4.3719015058</v>
      </c>
      <c r="X41" s="14">
        <v>4.375742110803999</v>
      </c>
      <c r="Y41" s="14">
        <v>5.935344848923</v>
      </c>
      <c r="Z41" s="14">
        <v>6.174399068524001</v>
      </c>
      <c r="AA41" s="14">
        <v>7.156678592892998</v>
      </c>
      <c r="AB41" s="14">
        <v>8.735013060413</v>
      </c>
      <c r="AC41" s="14">
        <v>9.459057784863</v>
      </c>
      <c r="AD41" s="14">
        <v>10.245047405057</v>
      </c>
      <c r="AE41" s="14">
        <v>12.39227218236</v>
      </c>
      <c r="AF41" s="14">
        <v>13.717038680127002</v>
      </c>
      <c r="AG41" s="14">
        <v>16.866959736001</v>
      </c>
      <c r="AH41" s="14">
        <v>16.900645668317</v>
      </c>
      <c r="AI41" s="14">
        <v>17.498236051511</v>
      </c>
      <c r="AJ41" s="14">
        <v>21.378555938996993</v>
      </c>
      <c r="AK41" s="14">
        <v>22.563984049930003</v>
      </c>
      <c r="AL41" s="14">
        <v>24.904890323997723</v>
      </c>
      <c r="AM41" s="14">
        <v>24.513364325192043</v>
      </c>
      <c r="AN41" s="14">
        <v>29.160344041947734</v>
      </c>
      <c r="AO41" s="14">
        <v>37.22692102023864</v>
      </c>
      <c r="AP41" s="14">
        <v>37.17285761273069</v>
      </c>
      <c r="AQ41" s="14">
        <v>41.21659731055227</v>
      </c>
      <c r="AR41" s="14">
        <v>44.37175664295386</v>
      </c>
      <c r="AS41" s="14">
        <v>58.64744782671228</v>
      </c>
      <c r="AT41" s="14">
        <v>42.82867624999999</v>
      </c>
      <c r="AU41" s="14">
        <v>39.70434667000001</v>
      </c>
      <c r="AV41" s="14">
        <v>49.201230269999996</v>
      </c>
      <c r="AW41" s="14">
        <v>54.490750130000016</v>
      </c>
    </row>
    <row r="42" spans="1:49" ht="12">
      <c r="A42" s="24" t="s">
        <v>4</v>
      </c>
      <c r="B42" s="13">
        <v>4.9399</v>
      </c>
      <c r="C42" s="13">
        <f>-1.67913*0</f>
        <v>0</v>
      </c>
      <c r="D42" s="13">
        <v>2.3379399999999997</v>
      </c>
      <c r="E42" s="13">
        <v>1.9826800000000002</v>
      </c>
      <c r="F42" s="13">
        <v>1.229</v>
      </c>
      <c r="G42" s="13">
        <v>1.14288</v>
      </c>
      <c r="H42" s="13">
        <v>1.52218</v>
      </c>
      <c r="I42" s="13">
        <v>1.3499399999999997</v>
      </c>
      <c r="J42" s="13">
        <v>1.3530699999999998</v>
      </c>
      <c r="K42" s="13">
        <v>1.05518</v>
      </c>
      <c r="L42" s="13">
        <v>2.03644</v>
      </c>
      <c r="M42" s="13">
        <v>1.95263</v>
      </c>
      <c r="N42" s="13">
        <v>2.4966999999999997</v>
      </c>
      <c r="O42" s="13">
        <v>3.1026300000000004</v>
      </c>
      <c r="P42" s="13">
        <v>3.8427299999999995</v>
      </c>
      <c r="Q42" s="13">
        <v>5.57910650739</v>
      </c>
      <c r="R42" s="13">
        <v>3.752341101865</v>
      </c>
      <c r="S42" s="13">
        <v>7.258828851938</v>
      </c>
      <c r="T42" s="13">
        <v>7.535645827542</v>
      </c>
      <c r="U42" s="13">
        <v>7.758450244053002</v>
      </c>
      <c r="V42" s="13">
        <v>7.050048146852999</v>
      </c>
      <c r="W42" s="13">
        <v>8.451646958940003</v>
      </c>
      <c r="X42" s="14">
        <v>9.320603297567999</v>
      </c>
      <c r="Y42" s="14">
        <v>9.673071370332002</v>
      </c>
      <c r="Z42" s="14">
        <v>9.441823567974</v>
      </c>
      <c r="AA42" s="14">
        <v>11.811980576574001</v>
      </c>
      <c r="AB42" s="14">
        <v>12.916645939604997</v>
      </c>
      <c r="AC42" s="14">
        <v>13.172643330826004</v>
      </c>
      <c r="AD42" s="14">
        <v>12.025540554601998</v>
      </c>
      <c r="AE42" s="14">
        <v>15.769599473801</v>
      </c>
      <c r="AF42" s="14">
        <v>14.85357258266</v>
      </c>
      <c r="AG42" s="14">
        <v>19.186688878893</v>
      </c>
      <c r="AH42" s="14">
        <v>17.38907979363</v>
      </c>
      <c r="AI42" s="14">
        <v>18.173019460611</v>
      </c>
      <c r="AJ42" s="14">
        <v>24.062427491303</v>
      </c>
      <c r="AK42" s="14">
        <v>24.26755704195736</v>
      </c>
      <c r="AL42" s="14">
        <v>23.61227443345227</v>
      </c>
      <c r="AM42" s="14">
        <v>27.770796104007662</v>
      </c>
      <c r="AN42" s="14">
        <v>26.587679983720378</v>
      </c>
      <c r="AO42" s="14">
        <v>30.592947077132457</v>
      </c>
      <c r="AP42" s="14">
        <v>29.25810929487541</v>
      </c>
      <c r="AQ42" s="14">
        <v>32.43802844739177</v>
      </c>
      <c r="AR42" s="14">
        <v>36.96189810068154</v>
      </c>
      <c r="AS42" s="14">
        <v>36.69747308416269</v>
      </c>
      <c r="AT42" s="14">
        <v>29.382176120000004</v>
      </c>
      <c r="AU42" s="14">
        <v>30.239195929592306</v>
      </c>
      <c r="AV42" s="14">
        <v>33.910571142849705</v>
      </c>
      <c r="AW42" s="14">
        <v>40.569980391044204</v>
      </c>
    </row>
    <row r="43" spans="1:49" ht="12">
      <c r="A43" s="23" t="s">
        <v>17</v>
      </c>
      <c r="B43" s="16">
        <v>-0.10369999999999999</v>
      </c>
      <c r="C43" s="16">
        <v>-0.14921000000000004</v>
      </c>
      <c r="D43" s="16">
        <v>-0.13261999999999996</v>
      </c>
      <c r="E43" s="16">
        <v>-0.15492999999999996</v>
      </c>
      <c r="F43" s="16">
        <v>0.07772000000000005</v>
      </c>
      <c r="G43" s="16">
        <v>0.04250999999999995</v>
      </c>
      <c r="H43" s="16">
        <v>-0.03469</v>
      </c>
      <c r="I43" s="16">
        <v>-0.06965</v>
      </c>
      <c r="J43" s="16">
        <v>-0.73846</v>
      </c>
      <c r="K43" s="16">
        <v>0.78699</v>
      </c>
      <c r="L43" s="16">
        <v>-0.07852</v>
      </c>
      <c r="M43" s="16">
        <v>0.24017</v>
      </c>
      <c r="N43" s="16">
        <v>0.20033</v>
      </c>
      <c r="O43" s="16">
        <v>-0.036420000000000036</v>
      </c>
      <c r="P43" s="16">
        <v>-0.00577999999999998</v>
      </c>
      <c r="Q43" s="16">
        <v>0.03415335124300006</v>
      </c>
      <c r="R43" s="16">
        <v>0.2561063508290001</v>
      </c>
      <c r="S43" s="16">
        <v>0.1337216071759999</v>
      </c>
      <c r="T43" s="16">
        <v>-0.0953003200869999</v>
      </c>
      <c r="U43" s="16">
        <v>-0.5105333405180001</v>
      </c>
      <c r="V43" s="16">
        <v>0.19283929594600008</v>
      </c>
      <c r="W43" s="16">
        <v>0.1454345302480001</v>
      </c>
      <c r="X43" s="17">
        <v>0.0804711727019996</v>
      </c>
      <c r="Y43" s="17">
        <v>-0.1349492501659994</v>
      </c>
      <c r="Z43" s="17">
        <v>0.4084193453340001</v>
      </c>
      <c r="AA43" s="17">
        <v>-0.04710277345799957</v>
      </c>
      <c r="AB43" s="17">
        <v>0.09059338501899969</v>
      </c>
      <c r="AC43" s="17">
        <v>1.0510151872470008</v>
      </c>
      <c r="AD43" s="17">
        <v>0.9565106182219999</v>
      </c>
      <c r="AE43" s="17">
        <v>0.6714190449640001</v>
      </c>
      <c r="AF43" s="17">
        <v>1.0310158182900002</v>
      </c>
      <c r="AG43" s="17">
        <v>0.9462635254390003</v>
      </c>
      <c r="AH43" s="17">
        <v>1.3091797462359998</v>
      </c>
      <c r="AI43" s="17">
        <v>0.8447862013290002</v>
      </c>
      <c r="AJ43" s="17">
        <v>1.0780204108200013</v>
      </c>
      <c r="AK43" s="17">
        <v>1.6687389629880887</v>
      </c>
      <c r="AL43" s="17">
        <v>1.9871228018159093</v>
      </c>
      <c r="AM43" s="17">
        <v>0.9639218674640934</v>
      </c>
      <c r="AN43" s="17">
        <v>0.6991365283553663</v>
      </c>
      <c r="AO43" s="17">
        <v>2.1032888932944536</v>
      </c>
      <c r="AP43" s="17">
        <v>1.348926109650045</v>
      </c>
      <c r="AQ43" s="17">
        <v>0.9471047146464727</v>
      </c>
      <c r="AR43" s="17">
        <v>0.8384432304906351</v>
      </c>
      <c r="AS43" s="17">
        <v>-0.5177936238277051</v>
      </c>
      <c r="AT43" s="17">
        <v>1.5979305400000008</v>
      </c>
      <c r="AU43" s="17">
        <v>-0.075723242710802</v>
      </c>
      <c r="AV43" s="17">
        <v>0.8723650598242902</v>
      </c>
      <c r="AW43" s="17">
        <v>1.1973400753975951</v>
      </c>
    </row>
    <row r="44" spans="1:49" ht="12">
      <c r="A44" s="24" t="s">
        <v>3</v>
      </c>
      <c r="B44" s="13">
        <v>0.5053</v>
      </c>
      <c r="C44" s="13">
        <v>0.4528399999999999</v>
      </c>
      <c r="D44" s="13">
        <v>0.45244000000000006</v>
      </c>
      <c r="E44" s="13">
        <v>0.6989700000000001</v>
      </c>
      <c r="F44" s="13">
        <v>0.5363600000000001</v>
      </c>
      <c r="G44" s="13">
        <v>0.4683799999999999</v>
      </c>
      <c r="H44" s="13">
        <v>0.5425800000000001</v>
      </c>
      <c r="I44" s="13">
        <v>0.6582599999999998</v>
      </c>
      <c r="J44" s="13">
        <v>0.46137</v>
      </c>
      <c r="K44" s="13">
        <f>0.46904+0.31795</f>
        <v>0.7869900000000001</v>
      </c>
      <c r="L44" s="13">
        <v>0.49075000000000024</v>
      </c>
      <c r="M44" s="13">
        <v>0.8131999999999999</v>
      </c>
      <c r="N44" s="13">
        <v>0.69062</v>
      </c>
      <c r="O44" s="13">
        <v>0.67333</v>
      </c>
      <c r="P44" s="13">
        <v>0.66317</v>
      </c>
      <c r="Q44" s="13">
        <v>0.7457611204420003</v>
      </c>
      <c r="R44" s="13">
        <v>0.795622928301</v>
      </c>
      <c r="S44" s="13">
        <v>0.8302539515420001</v>
      </c>
      <c r="T44" s="13">
        <v>0.9487617741850003</v>
      </c>
      <c r="U44" s="13">
        <v>1.1538234465889996</v>
      </c>
      <c r="V44" s="13">
        <v>1.077457952874</v>
      </c>
      <c r="W44" s="13">
        <v>1.116532410275</v>
      </c>
      <c r="X44" s="14">
        <v>1.1271911336510003</v>
      </c>
      <c r="Y44" s="14">
        <v>1.5414279072559998</v>
      </c>
      <c r="Z44" s="14">
        <v>1.612115586031</v>
      </c>
      <c r="AA44" s="14">
        <v>1.882297822734</v>
      </c>
      <c r="AB44" s="14">
        <v>2.2491509092550004</v>
      </c>
      <c r="AC44" s="14">
        <v>2.742714643944</v>
      </c>
      <c r="AD44" s="14">
        <v>2.458496517375</v>
      </c>
      <c r="AE44" s="14">
        <v>2.3614209232939998</v>
      </c>
      <c r="AF44" s="14">
        <v>2.9358555695320003</v>
      </c>
      <c r="AG44" s="14">
        <v>3.001512831285</v>
      </c>
      <c r="AH44" s="14">
        <v>3.6900239006389994</v>
      </c>
      <c r="AI44" s="14">
        <v>3.1650387305240004</v>
      </c>
      <c r="AJ44" s="14">
        <v>3.2795554772390005</v>
      </c>
      <c r="AK44" s="14">
        <v>4.3157031177918155</v>
      </c>
      <c r="AL44" s="14">
        <v>4.624345806076136</v>
      </c>
      <c r="AM44" s="14">
        <v>4.132055821524999</v>
      </c>
      <c r="AN44" s="14">
        <v>4.541139683761363</v>
      </c>
      <c r="AO44" s="14">
        <v>5.8251103947840885</v>
      </c>
      <c r="AP44" s="14">
        <v>5.157417448729546</v>
      </c>
      <c r="AQ44" s="14">
        <v>5.368097776905683</v>
      </c>
      <c r="AR44" s="14">
        <v>5.442345675531788</v>
      </c>
      <c r="AS44" s="14">
        <v>6.055377627245514</v>
      </c>
      <c r="AT44" s="14">
        <v>6.18695589</v>
      </c>
      <c r="AU44" s="14">
        <v>4.848896109999999</v>
      </c>
      <c r="AV44" s="14">
        <v>5.534454529999998</v>
      </c>
      <c r="AW44" s="14">
        <v>6.555208550000002</v>
      </c>
    </row>
    <row r="45" spans="1:49" ht="12">
      <c r="A45" s="24" t="s">
        <v>4</v>
      </c>
      <c r="B45" s="13">
        <v>0.609</v>
      </c>
      <c r="C45" s="13">
        <v>0.60205</v>
      </c>
      <c r="D45" s="13">
        <v>0.5850599999999999</v>
      </c>
      <c r="E45" s="13">
        <v>0.8539000000000001</v>
      </c>
      <c r="F45" s="13">
        <v>0.45864</v>
      </c>
      <c r="G45" s="13">
        <v>0.4258699999999999</v>
      </c>
      <c r="H45" s="13">
        <v>0.5772700000000002</v>
      </c>
      <c r="I45" s="13">
        <v>0.7279100000000001</v>
      </c>
      <c r="J45" s="13">
        <v>1.19983</v>
      </c>
      <c r="K45" s="13">
        <v>0</v>
      </c>
      <c r="L45" s="13">
        <v>0.5692700000000002</v>
      </c>
      <c r="M45" s="13">
        <v>0.5730299999999997</v>
      </c>
      <c r="N45" s="13">
        <v>0.49029000000000006</v>
      </c>
      <c r="O45" s="13">
        <v>0.7097499999999999</v>
      </c>
      <c r="P45" s="13">
        <v>0.6689499999999999</v>
      </c>
      <c r="Q45" s="13">
        <v>0.7116077691990002</v>
      </c>
      <c r="R45" s="13">
        <v>0.539516577472</v>
      </c>
      <c r="S45" s="13">
        <v>0.696532344366</v>
      </c>
      <c r="T45" s="13">
        <v>1.0440620942719998</v>
      </c>
      <c r="U45" s="13">
        <v>1.6643567871070002</v>
      </c>
      <c r="V45" s="13">
        <v>0.884618656928</v>
      </c>
      <c r="W45" s="13">
        <v>0.9710978800269998</v>
      </c>
      <c r="X45" s="14">
        <v>1.0467199609490008</v>
      </c>
      <c r="Y45" s="14">
        <v>1.676377157421999</v>
      </c>
      <c r="Z45" s="14">
        <v>1.203696240697</v>
      </c>
      <c r="AA45" s="14">
        <v>1.9294005961919996</v>
      </c>
      <c r="AB45" s="14">
        <v>2.1585575242360004</v>
      </c>
      <c r="AC45" s="14">
        <v>1.6916994566969992</v>
      </c>
      <c r="AD45" s="14">
        <v>1.5019858991530004</v>
      </c>
      <c r="AE45" s="14">
        <v>1.69000187833</v>
      </c>
      <c r="AF45" s="14">
        <v>1.904839751242</v>
      </c>
      <c r="AG45" s="14">
        <v>2.0552493058459995</v>
      </c>
      <c r="AH45" s="14">
        <v>2.380844154403</v>
      </c>
      <c r="AI45" s="14">
        <v>2.320252529195</v>
      </c>
      <c r="AJ45" s="14">
        <v>2.2015350664189994</v>
      </c>
      <c r="AK45" s="14">
        <v>2.6469641548037273</v>
      </c>
      <c r="AL45" s="14">
        <v>2.6372230042602274</v>
      </c>
      <c r="AM45" s="14">
        <v>3.168133954060906</v>
      </c>
      <c r="AN45" s="14">
        <v>3.842003155405998</v>
      </c>
      <c r="AO45" s="14">
        <v>3.721821501489635</v>
      </c>
      <c r="AP45" s="14">
        <v>3.8084913390795005</v>
      </c>
      <c r="AQ45" s="14">
        <v>4.4209930622592095</v>
      </c>
      <c r="AR45" s="14">
        <v>4.603902445041154</v>
      </c>
      <c r="AS45" s="14">
        <v>6.5731712510732185</v>
      </c>
      <c r="AT45" s="14">
        <v>4.58902535</v>
      </c>
      <c r="AU45" s="14">
        <v>4.924619352710801</v>
      </c>
      <c r="AV45" s="14">
        <v>4.662089470175708</v>
      </c>
      <c r="AW45" s="14">
        <v>5.357868474602407</v>
      </c>
    </row>
    <row r="46" spans="1:49" ht="12">
      <c r="A46" s="23" t="s">
        <v>18</v>
      </c>
      <c r="B46" s="16">
        <v>0.0016</v>
      </c>
      <c r="C46" s="16">
        <v>-0.10979000000000001</v>
      </c>
      <c r="D46" s="16">
        <v>-0.08237</v>
      </c>
      <c r="E46" s="16">
        <v>-0.04605999999999999</v>
      </c>
      <c r="F46" s="16">
        <v>-0.07601999999999999</v>
      </c>
      <c r="G46" s="16">
        <v>-0.08425000000000003</v>
      </c>
      <c r="H46" s="16">
        <v>-0.04632999999999998</v>
      </c>
      <c r="I46" s="16">
        <v>-0.06640999999999997</v>
      </c>
      <c r="J46" s="16">
        <v>-0.03311</v>
      </c>
      <c r="K46" s="16">
        <v>-0.06699</v>
      </c>
      <c r="L46" s="16">
        <v>-0.07022</v>
      </c>
      <c r="M46" s="16">
        <v>-0.09090000000000001</v>
      </c>
      <c r="N46" s="16">
        <v>-0.05787</v>
      </c>
      <c r="O46" s="16">
        <v>-0.0733</v>
      </c>
      <c r="P46" s="16">
        <v>-0.02778</v>
      </c>
      <c r="Q46" s="16">
        <v>-0.06429071417100005</v>
      </c>
      <c r="R46" s="16">
        <v>-0.05256263582699999</v>
      </c>
      <c r="S46" s="16">
        <v>-0.17134271511899998</v>
      </c>
      <c r="T46" s="16">
        <v>-0.27382811924999995</v>
      </c>
      <c r="U46" s="16">
        <v>-0.16576420295200006</v>
      </c>
      <c r="V46" s="16">
        <v>-0.059187522035999994</v>
      </c>
      <c r="W46" s="16">
        <v>-0.09126015356900002</v>
      </c>
      <c r="X46" s="17">
        <v>-0.06694418328899995</v>
      </c>
      <c r="Y46" s="17">
        <v>-0.143527932277</v>
      </c>
      <c r="Z46" s="17">
        <v>-0.548799786527</v>
      </c>
      <c r="AA46" s="17">
        <v>-0.44774834381399997</v>
      </c>
      <c r="AB46" s="17">
        <v>-0.08742428166599987</v>
      </c>
      <c r="AC46" s="17">
        <v>-0.26440734698300006</v>
      </c>
      <c r="AD46" s="17">
        <v>-0.23246420213799998</v>
      </c>
      <c r="AE46" s="17">
        <v>-0.09293289033900008</v>
      </c>
      <c r="AF46" s="17">
        <v>0.36180355452500007</v>
      </c>
      <c r="AG46" s="17">
        <v>-0.23736166531299968</v>
      </c>
      <c r="AH46" s="17">
        <v>0.17598990988999996</v>
      </c>
      <c r="AI46" s="17">
        <v>-0.131513910368</v>
      </c>
      <c r="AJ46" s="17">
        <v>0.132686582001</v>
      </c>
      <c r="AK46" s="17">
        <v>-0.017626496281272556</v>
      </c>
      <c r="AL46" s="17">
        <v>0.12405264280227271</v>
      </c>
      <c r="AM46" s="17">
        <v>0.18643005649204553</v>
      </c>
      <c r="AN46" s="17">
        <v>0.7703454751420454</v>
      </c>
      <c r="AO46" s="17">
        <v>0.5448623957363635</v>
      </c>
      <c r="AP46" s="17">
        <v>-0.18637411201818171</v>
      </c>
      <c r="AQ46" s="17">
        <v>0.8364441150670449</v>
      </c>
      <c r="AR46" s="17">
        <v>1.3805478617556772</v>
      </c>
      <c r="AS46" s="17">
        <v>-0.397400733144315</v>
      </c>
      <c r="AT46" s="17">
        <v>-0.49871814999999997</v>
      </c>
      <c r="AU46" s="17">
        <v>-0.5507099300000001</v>
      </c>
      <c r="AV46" s="17">
        <v>-0.14724747999999993</v>
      </c>
      <c r="AW46" s="17">
        <v>-0.6151529000000003</v>
      </c>
    </row>
    <row r="47" spans="1:49" ht="12">
      <c r="A47" s="24" t="s">
        <v>3</v>
      </c>
      <c r="B47" s="13">
        <v>0.099</v>
      </c>
      <c r="C47" s="13">
        <v>0.017369999999999997</v>
      </c>
      <c r="D47" s="13">
        <v>0.01432</v>
      </c>
      <c r="E47" s="13">
        <v>0.022939999999999988</v>
      </c>
      <c r="F47" s="13">
        <v>0.01094</v>
      </c>
      <c r="G47" s="13">
        <v>0.015340000000000001</v>
      </c>
      <c r="H47" s="13">
        <v>0.02269</v>
      </c>
      <c r="I47" s="13">
        <v>0.01758</v>
      </c>
      <c r="J47" s="13">
        <v>0.029759999999999998</v>
      </c>
      <c r="K47" s="13">
        <v>0.03569</v>
      </c>
      <c r="L47" s="13">
        <v>0.017409999999999995</v>
      </c>
      <c r="M47" s="13">
        <v>0.030160000000000006</v>
      </c>
      <c r="N47" s="13">
        <v>0.03181</v>
      </c>
      <c r="O47" s="13">
        <v>0.04262</v>
      </c>
      <c r="P47" s="13">
        <v>0.10264999999999999</v>
      </c>
      <c r="Q47" s="13">
        <v>0.10187486194699999</v>
      </c>
      <c r="R47" s="13">
        <v>0.04886995361299999</v>
      </c>
      <c r="S47" s="13">
        <v>0.05335750272000002</v>
      </c>
      <c r="T47" s="13">
        <v>0.11328120832099997</v>
      </c>
      <c r="U47" s="13">
        <v>0.081232710401</v>
      </c>
      <c r="V47" s="13">
        <v>0.073284040611</v>
      </c>
      <c r="W47" s="13">
        <v>0.06132862503999999</v>
      </c>
      <c r="X47" s="14">
        <v>0.075898477117</v>
      </c>
      <c r="Y47" s="14">
        <v>0.12392053441199997</v>
      </c>
      <c r="Z47" s="14">
        <v>0.063868435463</v>
      </c>
      <c r="AA47" s="14">
        <v>0.10922810183700003</v>
      </c>
      <c r="AB47" s="14">
        <v>0.14433029197099997</v>
      </c>
      <c r="AC47" s="14">
        <v>0.09249908225200004</v>
      </c>
      <c r="AD47" s="14">
        <v>0.185661354718</v>
      </c>
      <c r="AE47" s="14">
        <v>0.180022577418</v>
      </c>
      <c r="AF47" s="14">
        <v>0.8069582653230001</v>
      </c>
      <c r="AG47" s="14">
        <v>0.16594606989600014</v>
      </c>
      <c r="AH47" s="14">
        <v>0.329596522279</v>
      </c>
      <c r="AI47" s="14">
        <v>0.194383988684</v>
      </c>
      <c r="AJ47" s="14">
        <v>0.537109743044</v>
      </c>
      <c r="AK47" s="14">
        <v>0.3132416803212727</v>
      </c>
      <c r="AL47" s="14">
        <v>0.40362481483977275</v>
      </c>
      <c r="AM47" s="14">
        <v>0.5233789033068182</v>
      </c>
      <c r="AN47" s="14">
        <v>1.1546952593284088</v>
      </c>
      <c r="AO47" s="14">
        <v>1.0811479824011365</v>
      </c>
      <c r="AP47" s="14">
        <v>0.5126961253068182</v>
      </c>
      <c r="AQ47" s="14">
        <v>1.2763667390374998</v>
      </c>
      <c r="AR47" s="14">
        <v>2.04144112859886</v>
      </c>
      <c r="AS47" s="14">
        <v>0.34892830730568386</v>
      </c>
      <c r="AT47" s="14">
        <v>0.19683716999999998</v>
      </c>
      <c r="AU47" s="14">
        <v>0.19051830000000008</v>
      </c>
      <c r="AV47" s="14">
        <v>0.25432717999999993</v>
      </c>
      <c r="AW47" s="14">
        <v>0.3309503700000001</v>
      </c>
    </row>
    <row r="48" spans="1:49" ht="12">
      <c r="A48" s="24" t="s">
        <v>4</v>
      </c>
      <c r="B48" s="13">
        <v>0.0974</v>
      </c>
      <c r="C48" s="13">
        <v>0.12716</v>
      </c>
      <c r="D48" s="13">
        <v>0.09669</v>
      </c>
      <c r="E48" s="13">
        <v>0.069</v>
      </c>
      <c r="F48" s="13">
        <v>0.08696</v>
      </c>
      <c r="G48" s="13">
        <v>0.09959000000000003</v>
      </c>
      <c r="H48" s="13">
        <v>0.06901999999999994</v>
      </c>
      <c r="I48" s="13">
        <v>0.08399000000000006</v>
      </c>
      <c r="J48" s="13">
        <v>0.06287</v>
      </c>
      <c r="K48" s="13">
        <v>0.10268000000000001</v>
      </c>
      <c r="L48" s="13">
        <v>0.08763000000000001</v>
      </c>
      <c r="M48" s="13">
        <v>0.12106</v>
      </c>
      <c r="N48" s="13">
        <v>0.08968</v>
      </c>
      <c r="O48" s="13">
        <v>0.11591999999999998</v>
      </c>
      <c r="P48" s="13">
        <v>0.13043000000000002</v>
      </c>
      <c r="Q48" s="13">
        <v>0.16616557611800004</v>
      </c>
      <c r="R48" s="13">
        <v>0.10143258944</v>
      </c>
      <c r="S48" s="13">
        <v>0.22470021783899996</v>
      </c>
      <c r="T48" s="13">
        <v>0.38710932757100003</v>
      </c>
      <c r="U48" s="13">
        <v>0.246996913353</v>
      </c>
      <c r="V48" s="13">
        <v>0.132471562647</v>
      </c>
      <c r="W48" s="13">
        <v>0.152588778609</v>
      </c>
      <c r="X48" s="14">
        <v>0.14284266040599994</v>
      </c>
      <c r="Y48" s="14">
        <v>0.267448466689</v>
      </c>
      <c r="Z48" s="14">
        <v>0.61266822199</v>
      </c>
      <c r="AA48" s="14">
        <v>0.556976445651</v>
      </c>
      <c r="AB48" s="14">
        <v>0.23175457363699983</v>
      </c>
      <c r="AC48" s="14">
        <v>0.3569064292350001</v>
      </c>
      <c r="AD48" s="14">
        <v>0.41812555685599995</v>
      </c>
      <c r="AE48" s="14">
        <v>0.2729554677570001</v>
      </c>
      <c r="AF48" s="14">
        <v>0.445154710798</v>
      </c>
      <c r="AG48" s="14">
        <v>0.4033077352089998</v>
      </c>
      <c r="AH48" s="14">
        <v>0.153606612389</v>
      </c>
      <c r="AI48" s="14">
        <v>0.325897899052</v>
      </c>
      <c r="AJ48" s="14">
        <v>0.404423161043</v>
      </c>
      <c r="AK48" s="14">
        <v>0.33086817660254525</v>
      </c>
      <c r="AL48" s="14">
        <v>0.2795721720375</v>
      </c>
      <c r="AM48" s="14">
        <v>0.3369488468147727</v>
      </c>
      <c r="AN48" s="14">
        <v>0.38434978418636345</v>
      </c>
      <c r="AO48" s="14">
        <v>0.536285586664773</v>
      </c>
      <c r="AP48" s="14">
        <v>0.699070237325</v>
      </c>
      <c r="AQ48" s="14">
        <v>0.43992262397045473</v>
      </c>
      <c r="AR48" s="14">
        <v>0.6608932668431826</v>
      </c>
      <c r="AS48" s="14">
        <v>0.7463290404499989</v>
      </c>
      <c r="AT48" s="14">
        <v>0.6955553199999999</v>
      </c>
      <c r="AU48" s="14">
        <v>0.7412282300000003</v>
      </c>
      <c r="AV48" s="14">
        <v>0.40157465999999986</v>
      </c>
      <c r="AW48" s="14">
        <v>0.9461032700000005</v>
      </c>
    </row>
    <row r="49" spans="1:49" ht="12">
      <c r="A49" s="23" t="s">
        <v>19</v>
      </c>
      <c r="B49" s="16">
        <v>1.6913</v>
      </c>
      <c r="C49" s="16">
        <v>0.18815999999999988</v>
      </c>
      <c r="D49" s="16">
        <v>-1.5141999999999998</v>
      </c>
      <c r="E49" s="16">
        <v>7.39916</v>
      </c>
      <c r="F49" s="16">
        <v>-1.1796299999999997</v>
      </c>
      <c r="G49" s="16">
        <v>-6.143680000000001</v>
      </c>
      <c r="H49" s="16">
        <v>-6.720339999999999</v>
      </c>
      <c r="I49" s="16">
        <v>17.2393073</v>
      </c>
      <c r="J49" s="16">
        <v>1.2819999999999998</v>
      </c>
      <c r="K49" s="16">
        <v>-6.262369341000002</v>
      </c>
      <c r="L49" s="16">
        <v>12.614929341000003</v>
      </c>
      <c r="M49" s="16">
        <v>2.031949069999996</v>
      </c>
      <c r="N49" s="16">
        <v>3.48433</v>
      </c>
      <c r="O49" s="16">
        <v>4.14617</v>
      </c>
      <c r="P49" s="16">
        <v>3.5325100000000003</v>
      </c>
      <c r="Q49" s="16">
        <v>4.218799820141008</v>
      </c>
      <c r="R49" s="16">
        <v>6.7376790425870015</v>
      </c>
      <c r="S49" s="16">
        <v>9.586406788478001</v>
      </c>
      <c r="T49" s="16">
        <v>8.802723839711987</v>
      </c>
      <c r="U49" s="16">
        <v>13.164285628211008</v>
      </c>
      <c r="V49" s="16">
        <v>11.154031867087</v>
      </c>
      <c r="W49" s="16">
        <v>14.874200822131993</v>
      </c>
      <c r="X49" s="17">
        <v>17.308714677515002</v>
      </c>
      <c r="Y49" s="17">
        <v>42.58296489588801</v>
      </c>
      <c r="Z49" s="17">
        <v>32.123053015215994</v>
      </c>
      <c r="AA49" s="17">
        <v>20.004227249057898</v>
      </c>
      <c r="AB49" s="17">
        <v>20.638689153410102</v>
      </c>
      <c r="AC49" s="17">
        <v>25.64274412108399</v>
      </c>
      <c r="AD49" s="17">
        <v>16.913087578626996</v>
      </c>
      <c r="AE49" s="17">
        <v>18.558718055082014</v>
      </c>
      <c r="AF49" s="17">
        <v>11.848500309915998</v>
      </c>
      <c r="AG49" s="17">
        <v>25.97625801072598</v>
      </c>
      <c r="AH49" s="17">
        <v>12.433649635668706</v>
      </c>
      <c r="AI49" s="17">
        <v>24.855670457521004</v>
      </c>
      <c r="AJ49" s="17">
        <v>13.457407320754808</v>
      </c>
      <c r="AK49" s="17">
        <v>33.575545982156385</v>
      </c>
      <c r="AL49" s="17">
        <v>27.822254481936366</v>
      </c>
      <c r="AM49" s="17">
        <v>21.211774278299995</v>
      </c>
      <c r="AN49" s="17">
        <v>1.150029437942058</v>
      </c>
      <c r="AO49" s="17">
        <v>36.583825202036316</v>
      </c>
      <c r="AP49" s="17">
        <v>16.987179230102292</v>
      </c>
      <c r="AQ49" s="17">
        <v>26.02440933287046</v>
      </c>
      <c r="AR49" s="17">
        <v>2.334270766351577</v>
      </c>
      <c r="AS49" s="17">
        <v>-16.5168725581625</v>
      </c>
      <c r="AT49" s="17">
        <v>-16.247089213300004</v>
      </c>
      <c r="AU49" s="17">
        <v>3.243568564700009</v>
      </c>
      <c r="AV49" s="17">
        <v>42.76647805719994</v>
      </c>
      <c r="AW49" s="17">
        <v>29.40114668340007</v>
      </c>
    </row>
    <row r="50" spans="1:49" ht="12">
      <c r="A50" s="24" t="s">
        <v>3</v>
      </c>
      <c r="B50" s="13">
        <v>17.6608</v>
      </c>
      <c r="C50" s="13">
        <v>13.890619999999998</v>
      </c>
      <c r="D50" s="13">
        <v>9.922039999999999</v>
      </c>
      <c r="E50" s="13">
        <v>20.649340000000002</v>
      </c>
      <c r="F50" s="13">
        <v>11.54924</v>
      </c>
      <c r="G50" s="13">
        <v>6.20594</v>
      </c>
      <c r="H50" s="13">
        <v>10.854560000000003</v>
      </c>
      <c r="I50" s="13">
        <v>40.48351341</v>
      </c>
      <c r="J50" s="13">
        <v>16.06684</v>
      </c>
      <c r="K50" s="13">
        <v>10.442735658999997</v>
      </c>
      <c r="L50" s="13">
        <v>27.424324341000005</v>
      </c>
      <c r="M50" s="13">
        <v>16.904750199999988</v>
      </c>
      <c r="N50" s="13">
        <v>17.15212</v>
      </c>
      <c r="O50" s="13">
        <v>16.6521</v>
      </c>
      <c r="P50" s="13">
        <v>17.210189999999997</v>
      </c>
      <c r="Q50" s="13">
        <v>21.803104812808016</v>
      </c>
      <c r="R50" s="13">
        <v>18.883637815365002</v>
      </c>
      <c r="S50" s="13">
        <v>21.755047320014004</v>
      </c>
      <c r="T50" s="13">
        <v>20.568041586334985</v>
      </c>
      <c r="U50" s="13">
        <v>26.40410622206599</v>
      </c>
      <c r="V50" s="13">
        <v>25.5903139982</v>
      </c>
      <c r="W50" s="13">
        <v>29.176668178099995</v>
      </c>
      <c r="X50" s="14">
        <v>36.627819376078</v>
      </c>
      <c r="Y50" s="14">
        <v>59.163475712406</v>
      </c>
      <c r="Z50" s="14">
        <v>51.54207624678399</v>
      </c>
      <c r="AA50" s="14">
        <v>35.5216468683599</v>
      </c>
      <c r="AB50" s="14">
        <v>47.2357647567141</v>
      </c>
      <c r="AC50" s="14">
        <v>48.89057913643999</v>
      </c>
      <c r="AD50" s="14">
        <v>39.234685664235</v>
      </c>
      <c r="AE50" s="14">
        <v>39.16532178525902</v>
      </c>
      <c r="AF50" s="14">
        <v>41.413929689159005</v>
      </c>
      <c r="AG50" s="14">
        <v>49.03386769990098</v>
      </c>
      <c r="AH50" s="14">
        <v>34.8621301415247</v>
      </c>
      <c r="AI50" s="14">
        <v>49.61623847965</v>
      </c>
      <c r="AJ50" s="14">
        <v>50.50193701774282</v>
      </c>
      <c r="AK50" s="14">
        <v>61.95303149929802</v>
      </c>
      <c r="AL50" s="14">
        <v>66.5454664374034</v>
      </c>
      <c r="AM50" s="14">
        <v>63.811261526639775</v>
      </c>
      <c r="AN50" s="14">
        <v>63.98371219423864</v>
      </c>
      <c r="AO50" s="14">
        <v>74.80808218104654</v>
      </c>
      <c r="AP50" s="14">
        <v>63.20269570111593</v>
      </c>
      <c r="AQ50" s="14">
        <v>79.53406831811364</v>
      </c>
      <c r="AR50" s="14">
        <v>71.65760090261483</v>
      </c>
      <c r="AS50" s="14">
        <v>45.6426051309246</v>
      </c>
      <c r="AT50" s="14">
        <v>41.86699682269998</v>
      </c>
      <c r="AU50" s="14">
        <v>40.000717218200016</v>
      </c>
      <c r="AV50" s="14">
        <v>88.39491206349996</v>
      </c>
      <c r="AW50" s="14">
        <v>76.62014224860003</v>
      </c>
    </row>
    <row r="51" spans="1:49" ht="12">
      <c r="A51" s="24" t="s">
        <v>4</v>
      </c>
      <c r="B51" s="13">
        <v>15.9695</v>
      </c>
      <c r="C51" s="13">
        <v>13.702459999999999</v>
      </c>
      <c r="D51" s="13">
        <v>11.436239999999998</v>
      </c>
      <c r="E51" s="13">
        <v>13.25018</v>
      </c>
      <c r="F51" s="13">
        <v>12.728869999999999</v>
      </c>
      <c r="G51" s="13">
        <v>12.349620000000003</v>
      </c>
      <c r="H51" s="13">
        <v>17.5749</v>
      </c>
      <c r="I51" s="13">
        <v>23.244206109999993</v>
      </c>
      <c r="J51" s="13">
        <v>14.784839999999999</v>
      </c>
      <c r="K51" s="13">
        <v>16.705105</v>
      </c>
      <c r="L51" s="13">
        <v>14.809395000000002</v>
      </c>
      <c r="M51" s="13">
        <v>14.87280113</v>
      </c>
      <c r="N51" s="13">
        <v>13.66779</v>
      </c>
      <c r="O51" s="13">
        <v>12.50593</v>
      </c>
      <c r="P51" s="13">
        <v>13.677679999999999</v>
      </c>
      <c r="Q51" s="13">
        <v>17.584304992667</v>
      </c>
      <c r="R51" s="13">
        <v>12.145958772778002</v>
      </c>
      <c r="S51" s="13">
        <v>12.168640531536003</v>
      </c>
      <c r="T51" s="13">
        <v>11.765317746622994</v>
      </c>
      <c r="U51" s="13">
        <v>13.239820593854994</v>
      </c>
      <c r="V51" s="13">
        <v>14.436282131113</v>
      </c>
      <c r="W51" s="13">
        <v>14.302467355968002</v>
      </c>
      <c r="X51" s="14">
        <v>19.319104698563</v>
      </c>
      <c r="Y51" s="14">
        <v>16.580510816518</v>
      </c>
      <c r="Z51" s="14">
        <v>19.419023231568</v>
      </c>
      <c r="AA51" s="14">
        <v>15.517419619302002</v>
      </c>
      <c r="AB51" s="14">
        <v>26.597075603303995</v>
      </c>
      <c r="AC51" s="14">
        <v>23.247835015356</v>
      </c>
      <c r="AD51" s="14">
        <v>22.321598085608002</v>
      </c>
      <c r="AE51" s="14">
        <v>20.606603730177003</v>
      </c>
      <c r="AF51" s="14">
        <v>29.565429379243007</v>
      </c>
      <c r="AG51" s="14">
        <v>23.057609689175003</v>
      </c>
      <c r="AH51" s="14">
        <v>22.428480505855998</v>
      </c>
      <c r="AI51" s="14">
        <v>24.760568022128997</v>
      </c>
      <c r="AJ51" s="14">
        <v>37.044529696988015</v>
      </c>
      <c r="AK51" s="14">
        <v>28.377485517141633</v>
      </c>
      <c r="AL51" s="14">
        <v>38.72321195546704</v>
      </c>
      <c r="AM51" s="14">
        <v>42.59948724833978</v>
      </c>
      <c r="AN51" s="14">
        <v>62.83368275629658</v>
      </c>
      <c r="AO51" s="14">
        <v>38.22425697901022</v>
      </c>
      <c r="AP51" s="14">
        <v>46.215516471013636</v>
      </c>
      <c r="AQ51" s="14">
        <v>53.50965898524318</v>
      </c>
      <c r="AR51" s="14">
        <v>69.32333013626325</v>
      </c>
      <c r="AS51" s="14">
        <v>62.1594776890871</v>
      </c>
      <c r="AT51" s="14">
        <v>58.11408603599999</v>
      </c>
      <c r="AU51" s="14">
        <v>36.75714865350001</v>
      </c>
      <c r="AV51" s="14">
        <v>45.62843400630003</v>
      </c>
      <c r="AW51" s="14">
        <v>47.21899556519997</v>
      </c>
    </row>
    <row r="52" spans="1:49" ht="12">
      <c r="A52" s="23" t="s">
        <v>20</v>
      </c>
      <c r="B52" s="16">
        <v>-0.4559</v>
      </c>
      <c r="C52" s="16">
        <v>-0.79074</v>
      </c>
      <c r="D52" s="16">
        <v>-0.1652800000000001</v>
      </c>
      <c r="E52" s="16">
        <v>-0.4735999999999998</v>
      </c>
      <c r="F52" s="16">
        <v>-4.88835</v>
      </c>
      <c r="G52" s="16">
        <v>-0.3023199999999999</v>
      </c>
      <c r="H52" s="16">
        <v>-0.2342499999999994</v>
      </c>
      <c r="I52" s="16">
        <v>0.039969999999999395</v>
      </c>
      <c r="J52" s="16">
        <v>0.22091000000000002</v>
      </c>
      <c r="K52" s="16">
        <v>0.17156999999999997</v>
      </c>
      <c r="L52" s="16">
        <v>0.30832</v>
      </c>
      <c r="M52" s="16">
        <v>0.41698</v>
      </c>
      <c r="N52" s="16">
        <v>0.70124</v>
      </c>
      <c r="O52" s="16">
        <v>0.62353</v>
      </c>
      <c r="P52" s="16">
        <v>0.2919100000000001</v>
      </c>
      <c r="Q52" s="16">
        <v>0.3588969713520007</v>
      </c>
      <c r="R52" s="16">
        <v>-0.47851992810500016</v>
      </c>
      <c r="S52" s="16">
        <v>-0.01739864602300001</v>
      </c>
      <c r="T52" s="16">
        <v>-0.9651227247909997</v>
      </c>
      <c r="U52" s="16">
        <v>0.6096211974029998</v>
      </c>
      <c r="V52" s="16">
        <v>-0.06813714029399998</v>
      </c>
      <c r="W52" s="16">
        <v>-0.4273789152780001</v>
      </c>
      <c r="X52" s="17">
        <v>-0.1104776189580001</v>
      </c>
      <c r="Y52" s="17">
        <v>-0.3469958349139997</v>
      </c>
      <c r="Z52" s="17">
        <v>-0.16446393840000006</v>
      </c>
      <c r="AA52" s="17">
        <v>-0.28403527069900014</v>
      </c>
      <c r="AB52" s="17">
        <v>-0.4383474389369998</v>
      </c>
      <c r="AC52" s="17">
        <v>-0.6380267136149999</v>
      </c>
      <c r="AD52" s="17">
        <v>-1.311714276769</v>
      </c>
      <c r="AE52" s="17">
        <v>0.307192564058</v>
      </c>
      <c r="AF52" s="17">
        <v>-0.05786190927800024</v>
      </c>
      <c r="AG52" s="17">
        <v>-0.2193629625860002</v>
      </c>
      <c r="AH52" s="17">
        <v>0.037043645183000046</v>
      </c>
      <c r="AI52" s="17">
        <v>0.3016562532879999</v>
      </c>
      <c r="AJ52" s="17">
        <v>0.21042023277199945</v>
      </c>
      <c r="AK52" s="17">
        <v>0.17394328258336406</v>
      </c>
      <c r="AL52" s="17">
        <v>-0.13961734491931826</v>
      </c>
      <c r="AM52" s="17">
        <v>0.131479143131818</v>
      </c>
      <c r="AN52" s="17">
        <v>-1.0938577280579542</v>
      </c>
      <c r="AO52" s="17">
        <v>-1.9406023210193188</v>
      </c>
      <c r="AP52" s="17">
        <v>0.012414216317045503</v>
      </c>
      <c r="AQ52" s="17">
        <v>-1.1863649851806817</v>
      </c>
      <c r="AR52" s="17">
        <v>-1.5226394902693223</v>
      </c>
      <c r="AS52" s="17">
        <v>0.1576939268534159</v>
      </c>
      <c r="AT52" s="17">
        <v>0.2426010700000002</v>
      </c>
      <c r="AU52" s="17">
        <v>0.5552874400000001</v>
      </c>
      <c r="AV52" s="17">
        <v>0.005830910000000149</v>
      </c>
      <c r="AW52" s="17">
        <v>0.29344649999999967</v>
      </c>
    </row>
    <row r="53" spans="1:49" ht="12">
      <c r="A53" s="24" t="s">
        <v>3</v>
      </c>
      <c r="B53" s="13">
        <v>0.0504</v>
      </c>
      <c r="C53" s="13">
        <v>0.06133999999999999</v>
      </c>
      <c r="D53" s="13">
        <v>0.030899999999999997</v>
      </c>
      <c r="E53" s="13">
        <v>0.02349000000000001</v>
      </c>
      <c r="F53" s="13">
        <v>0.03449</v>
      </c>
      <c r="G53" s="13">
        <v>0.027519999999999996</v>
      </c>
      <c r="H53" s="13">
        <v>0.20099999999999996</v>
      </c>
      <c r="I53" s="13">
        <v>0.56936</v>
      </c>
      <c r="J53" s="13">
        <v>0.48012</v>
      </c>
      <c r="K53" s="13">
        <v>0.6986799999999999</v>
      </c>
      <c r="L53" s="13">
        <v>0.8490100000000003</v>
      </c>
      <c r="M53" s="13">
        <v>0.8175400000000002</v>
      </c>
      <c r="N53" s="13">
        <v>0.93599</v>
      </c>
      <c r="O53" s="13">
        <v>1.15964</v>
      </c>
      <c r="P53" s="13">
        <v>1.0761700000000003</v>
      </c>
      <c r="Q53" s="13">
        <v>1.1541578958819994</v>
      </c>
      <c r="R53" s="13">
        <v>0.307136133818</v>
      </c>
      <c r="S53" s="13">
        <v>1.217465148683</v>
      </c>
      <c r="T53" s="13">
        <v>0.669030684008</v>
      </c>
      <c r="U53" s="13">
        <v>1.4389464492530006</v>
      </c>
      <c r="V53" s="13">
        <v>0.789960012549</v>
      </c>
      <c r="W53" s="13">
        <v>0.8369516986229999</v>
      </c>
      <c r="X53" s="14">
        <v>0.9128733661780002</v>
      </c>
      <c r="Y53" s="14">
        <v>1.048002326742</v>
      </c>
      <c r="Z53" s="14">
        <v>0.753304855944</v>
      </c>
      <c r="AA53" s="14">
        <v>0.878298500793</v>
      </c>
      <c r="AB53" s="14">
        <v>1.0652566233629999</v>
      </c>
      <c r="AC53" s="14">
        <v>1.0881231452130002</v>
      </c>
      <c r="AD53" s="14">
        <v>1.024426275111</v>
      </c>
      <c r="AE53" s="14">
        <v>1.20737473363</v>
      </c>
      <c r="AF53" s="14">
        <v>1.2701700998279999</v>
      </c>
      <c r="AG53" s="14">
        <v>1.4446403735769993</v>
      </c>
      <c r="AH53" s="14">
        <v>1.299948156742</v>
      </c>
      <c r="AI53" s="14">
        <v>1.3092749968729998</v>
      </c>
      <c r="AJ53" s="14">
        <v>1.2010062346349997</v>
      </c>
      <c r="AK53" s="14">
        <v>1.9766192584616364</v>
      </c>
      <c r="AL53" s="14">
        <v>1.9026649376795455</v>
      </c>
      <c r="AM53" s="14">
        <v>1.6971355245409088</v>
      </c>
      <c r="AN53" s="14">
        <v>0.8549774222556822</v>
      </c>
      <c r="AO53" s="14">
        <v>1.0686114754011349</v>
      </c>
      <c r="AP53" s="14">
        <v>1.3023112441454545</v>
      </c>
      <c r="AQ53" s="14">
        <v>1.155181388357955</v>
      </c>
      <c r="AR53" s="14">
        <v>1.0943072677874968</v>
      </c>
      <c r="AS53" s="14">
        <v>3.110067558885228</v>
      </c>
      <c r="AT53" s="14">
        <v>1.74013405</v>
      </c>
      <c r="AU53" s="14">
        <v>2.5042588699999997</v>
      </c>
      <c r="AV53" s="14">
        <v>2.3002229400000003</v>
      </c>
      <c r="AW53" s="14">
        <v>2.9505476500000003</v>
      </c>
    </row>
    <row r="54" spans="1:49" ht="12">
      <c r="A54" s="24" t="s">
        <v>4</v>
      </c>
      <c r="B54" s="13">
        <v>0.5063</v>
      </c>
      <c r="C54" s="13">
        <v>0.85208</v>
      </c>
      <c r="D54" s="13">
        <v>0.19618000000000002</v>
      </c>
      <c r="E54" s="13">
        <v>0.49709000000000003</v>
      </c>
      <c r="F54" s="13">
        <v>4.92284</v>
      </c>
      <c r="G54" s="13">
        <v>0.3298400000000008</v>
      </c>
      <c r="H54" s="13">
        <v>0.435249999999999</v>
      </c>
      <c r="I54" s="13">
        <v>0.5293900000000002</v>
      </c>
      <c r="J54" s="13">
        <v>0.25921</v>
      </c>
      <c r="K54" s="13">
        <v>0.52711</v>
      </c>
      <c r="L54" s="13">
        <v>0.54069</v>
      </c>
      <c r="M54" s="13">
        <v>0.40056</v>
      </c>
      <c r="N54" s="13">
        <v>0.23475000000000001</v>
      </c>
      <c r="O54" s="13">
        <v>0.53611</v>
      </c>
      <c r="P54" s="13">
        <v>0.7842600000000001</v>
      </c>
      <c r="Q54" s="13">
        <v>0.7952609245299991</v>
      </c>
      <c r="R54" s="13">
        <v>0.7856560619230001</v>
      </c>
      <c r="S54" s="13">
        <v>1.234863794706</v>
      </c>
      <c r="T54" s="13">
        <v>1.634153408799</v>
      </c>
      <c r="U54" s="13">
        <v>0.8293252518499998</v>
      </c>
      <c r="V54" s="13">
        <v>0.8580971528429999</v>
      </c>
      <c r="W54" s="13">
        <v>1.264330613901</v>
      </c>
      <c r="X54" s="14">
        <v>1.0233509851360005</v>
      </c>
      <c r="Y54" s="14">
        <v>1.3949981616559999</v>
      </c>
      <c r="Z54" s="14">
        <v>0.917768794344</v>
      </c>
      <c r="AA54" s="14">
        <v>1.1623337714920001</v>
      </c>
      <c r="AB54" s="14">
        <v>1.5036040622999998</v>
      </c>
      <c r="AC54" s="14">
        <v>1.7261498588280002</v>
      </c>
      <c r="AD54" s="14">
        <v>2.3361405518800002</v>
      </c>
      <c r="AE54" s="14">
        <v>0.9001821695719999</v>
      </c>
      <c r="AF54" s="14">
        <v>1.3280320091060003</v>
      </c>
      <c r="AG54" s="14">
        <v>1.6640033361629998</v>
      </c>
      <c r="AH54" s="14">
        <v>1.262904511559</v>
      </c>
      <c r="AI54" s="14">
        <v>1.0076187435850001</v>
      </c>
      <c r="AJ54" s="14">
        <v>0.9905860018630003</v>
      </c>
      <c r="AK54" s="14">
        <v>1.8026759758782724</v>
      </c>
      <c r="AL54" s="14">
        <v>2.0422822825988636</v>
      </c>
      <c r="AM54" s="14">
        <v>1.5656563814090907</v>
      </c>
      <c r="AN54" s="14">
        <v>1.9488351503136363</v>
      </c>
      <c r="AO54" s="14">
        <v>3.0092137964204535</v>
      </c>
      <c r="AP54" s="14">
        <v>1.289897027828409</v>
      </c>
      <c r="AQ54" s="14">
        <v>2.3415463735386366</v>
      </c>
      <c r="AR54" s="14">
        <v>2.616946758056819</v>
      </c>
      <c r="AS54" s="14">
        <v>2.952373632031812</v>
      </c>
      <c r="AT54" s="14">
        <v>1.4975329799999997</v>
      </c>
      <c r="AU54" s="14">
        <v>1.9489714299999996</v>
      </c>
      <c r="AV54" s="14">
        <v>2.29439203</v>
      </c>
      <c r="AW54" s="14">
        <v>2.6571011500000004</v>
      </c>
    </row>
    <row r="55" spans="1:49" ht="4.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14.25">
      <c r="A56" s="27" t="s">
        <v>21</v>
      </c>
      <c r="B56" s="20">
        <v>-17.7304</v>
      </c>
      <c r="C56" s="20">
        <v>-94.35285</v>
      </c>
      <c r="D56" s="20">
        <v>-66.21797</v>
      </c>
      <c r="E56" s="20">
        <v>11.864160000000027</v>
      </c>
      <c r="F56" s="20">
        <v>-38.51622</v>
      </c>
      <c r="G56" s="20">
        <v>-41.63518000000001</v>
      </c>
      <c r="H56" s="20">
        <v>-40.58152999999999</v>
      </c>
      <c r="I56" s="20">
        <v>-23.969890000000007</v>
      </c>
      <c r="J56" s="20">
        <v>-31.121214475</v>
      </c>
      <c r="K56" s="20">
        <v>-61.67800770000001</v>
      </c>
      <c r="L56" s="20">
        <v>-44.27786354525</v>
      </c>
      <c r="M56" s="20">
        <v>-9.57832624524994</v>
      </c>
      <c r="N56" s="20">
        <v>-12.3823482175</v>
      </c>
      <c r="O56" s="20">
        <v>-73.70863357249998</v>
      </c>
      <c r="P56" s="20">
        <v>-46.82109582075006</v>
      </c>
      <c r="Q56" s="20">
        <v>-58.82050635720387</v>
      </c>
      <c r="R56" s="20">
        <v>-17.265975271225166</v>
      </c>
      <c r="S56" s="20">
        <v>-67.69959502143604</v>
      </c>
      <c r="T56" s="20">
        <v>-47.670450569569084</v>
      </c>
      <c r="U56" s="20">
        <v>-16.81546034263488</v>
      </c>
      <c r="V56" s="20">
        <v>-10.769873225971015</v>
      </c>
      <c r="W56" s="20">
        <v>-25.729324228221984</v>
      </c>
      <c r="X56" s="11">
        <v>-36.25268311443501</v>
      </c>
      <c r="Y56" s="11">
        <v>-29.43300442154061</v>
      </c>
      <c r="Z56" s="11">
        <v>22.169699659114386</v>
      </c>
      <c r="AA56" s="11">
        <v>-46.03359221557299</v>
      </c>
      <c r="AB56" s="11">
        <v>-21.483812763517072</v>
      </c>
      <c r="AC56" s="11">
        <v>-5.968399326040997</v>
      </c>
      <c r="AD56" s="11">
        <v>-22.321996434429007</v>
      </c>
      <c r="AE56" s="11">
        <v>-62.627559415059004</v>
      </c>
      <c r="AF56" s="11">
        <v>-59.21671747499704</v>
      </c>
      <c r="AG56" s="11">
        <v>-16.97175770175593</v>
      </c>
      <c r="AH56" s="11">
        <v>-0.09103993262426928</v>
      </c>
      <c r="AI56" s="11">
        <v>-59.9910720577983</v>
      </c>
      <c r="AJ56" s="11">
        <v>-10.837951730363331</v>
      </c>
      <c r="AK56" s="11">
        <v>19.48621436196014</v>
      </c>
      <c r="AL56" s="11">
        <v>32.974565664020496</v>
      </c>
      <c r="AM56" s="11">
        <v>1.4279005869834498</v>
      </c>
      <c r="AN56" s="11">
        <v>53.26685465855357</v>
      </c>
      <c r="AO56" s="11">
        <v>-7.2256993408017225</v>
      </c>
      <c r="AP56" s="11">
        <v>162.89676449026987</v>
      </c>
      <c r="AQ56" s="11">
        <v>105.50021261147575</v>
      </c>
      <c r="AR56" s="11">
        <v>30.562490036011972</v>
      </c>
      <c r="AS56" s="11">
        <v>-13.15916218711812</v>
      </c>
      <c r="AT56" s="11">
        <v>-28.78453778112497</v>
      </c>
      <c r="AU56" s="11">
        <v>-65.98514117782503</v>
      </c>
      <c r="AV56" s="11">
        <v>-86.62181698912502</v>
      </c>
      <c r="AW56" s="11">
        <v>96.06569062477429</v>
      </c>
    </row>
    <row r="57" spans="1:49" ht="12">
      <c r="A57" s="18" t="s">
        <v>3</v>
      </c>
      <c r="B57" s="22">
        <v>0.5796</v>
      </c>
      <c r="C57" s="22">
        <v>2.0471</v>
      </c>
      <c r="D57" s="22">
        <v>1.1657399999999996</v>
      </c>
      <c r="E57" s="22">
        <v>52.04896</v>
      </c>
      <c r="F57" s="22">
        <v>13.64541</v>
      </c>
      <c r="G57" s="22">
        <v>13.91438</v>
      </c>
      <c r="H57" s="22">
        <v>14.25387</v>
      </c>
      <c r="I57" s="22">
        <v>41.486599999999996</v>
      </c>
      <c r="J57" s="22">
        <v>17.521305525</v>
      </c>
      <c r="K57" s="22">
        <v>20.663043300000002</v>
      </c>
      <c r="L57" s="22">
        <v>26.32620345475</v>
      </c>
      <c r="M57" s="22">
        <v>60.99798941475002</v>
      </c>
      <c r="N57" s="22">
        <v>25.9405629475</v>
      </c>
      <c r="O57" s="22">
        <v>23.43971117750001</v>
      </c>
      <c r="P57" s="22">
        <v>21.753826009249998</v>
      </c>
      <c r="Q57" s="22">
        <v>22.761702571276004</v>
      </c>
      <c r="R57" s="22">
        <v>18.358618813848835</v>
      </c>
      <c r="S57" s="22">
        <v>25.105231450672</v>
      </c>
      <c r="T57" s="22">
        <v>21.350115531393833</v>
      </c>
      <c r="U57" s="22">
        <v>18.628728532129173</v>
      </c>
      <c r="V57" s="22">
        <v>37.602726117718</v>
      </c>
      <c r="W57" s="22">
        <v>36.027588574443</v>
      </c>
      <c r="X57" s="14">
        <v>34.595545272216</v>
      </c>
      <c r="Y57" s="14">
        <v>52.721067516182</v>
      </c>
      <c r="Z57" s="14">
        <v>47.998922120951</v>
      </c>
      <c r="AA57" s="14">
        <v>46.929441982304006</v>
      </c>
      <c r="AB57" s="14">
        <v>52.069052910951996</v>
      </c>
      <c r="AC57" s="14">
        <v>58.57720259312799</v>
      </c>
      <c r="AD57" s="14">
        <v>74.927570074657</v>
      </c>
      <c r="AE57" s="14">
        <v>80.868930135748</v>
      </c>
      <c r="AF57" s="14">
        <v>84.563821253847</v>
      </c>
      <c r="AG57" s="14">
        <v>152.368014106792</v>
      </c>
      <c r="AH57" s="14">
        <v>109.5425034003015</v>
      </c>
      <c r="AI57" s="14">
        <v>124.540157549212</v>
      </c>
      <c r="AJ57" s="14">
        <v>132.10687138341146</v>
      </c>
      <c r="AK57" s="14">
        <v>179.44232495795032</v>
      </c>
      <c r="AL57" s="14">
        <v>151.08466079918762</v>
      </c>
      <c r="AM57" s="14">
        <v>176.27041288427216</v>
      </c>
      <c r="AN57" s="14">
        <v>224.915021813899</v>
      </c>
      <c r="AO57" s="14">
        <v>282.4916195312151</v>
      </c>
      <c r="AP57" s="14">
        <v>290.658297770652</v>
      </c>
      <c r="AQ57" s="14">
        <v>309.9139522620498</v>
      </c>
      <c r="AR57" s="14">
        <v>267.6117184797606</v>
      </c>
      <c r="AS57" s="14">
        <v>249.68849564001567</v>
      </c>
      <c r="AT57" s="14">
        <v>213.81478731000004</v>
      </c>
      <c r="AU57" s="14">
        <v>257.61793746999996</v>
      </c>
      <c r="AV57" s="14">
        <v>251.03018364999997</v>
      </c>
      <c r="AW57" s="14">
        <v>360.0458545100001</v>
      </c>
    </row>
    <row r="58" spans="1:49" ht="12">
      <c r="A58" s="18" t="s">
        <v>4</v>
      </c>
      <c r="B58" s="22">
        <v>18.31</v>
      </c>
      <c r="C58" s="22">
        <v>96.39995</v>
      </c>
      <c r="D58" s="22">
        <v>67.38370999999997</v>
      </c>
      <c r="E58" s="22">
        <v>40.184799999999996</v>
      </c>
      <c r="F58" s="22">
        <v>52.161629999999995</v>
      </c>
      <c r="G58" s="22">
        <v>55.54956000000001</v>
      </c>
      <c r="H58" s="22">
        <v>54.83540000000001</v>
      </c>
      <c r="I58" s="22">
        <v>65.45649</v>
      </c>
      <c r="J58" s="22">
        <v>48.642520000000005</v>
      </c>
      <c r="K58" s="22">
        <v>82.34105100000001</v>
      </c>
      <c r="L58" s="22">
        <v>70.60406699999999</v>
      </c>
      <c r="M58" s="22">
        <v>70.57631565999995</v>
      </c>
      <c r="N58" s="22">
        <v>38.322911165</v>
      </c>
      <c r="O58" s="22">
        <v>97.14834474999998</v>
      </c>
      <c r="P58" s="22">
        <v>68.57492183000005</v>
      </c>
      <c r="Q58" s="22">
        <v>81.58220892847993</v>
      </c>
      <c r="R58" s="22">
        <v>35.624594085074</v>
      </c>
      <c r="S58" s="22">
        <v>92.80482647210803</v>
      </c>
      <c r="T58" s="22">
        <v>69.02056610096292</v>
      </c>
      <c r="U58" s="22">
        <v>35.44418887476405</v>
      </c>
      <c r="V58" s="22">
        <v>48.37259934368901</v>
      </c>
      <c r="W58" s="22">
        <v>61.756912802664985</v>
      </c>
      <c r="X58" s="14">
        <v>70.848228386651</v>
      </c>
      <c r="Y58" s="14">
        <v>82.1540719377226</v>
      </c>
      <c r="Z58" s="14">
        <v>25.829222461836615</v>
      </c>
      <c r="AA58" s="14">
        <v>92.963034197877</v>
      </c>
      <c r="AB58" s="14">
        <v>73.55286567446906</v>
      </c>
      <c r="AC58" s="14">
        <v>64.54560191916899</v>
      </c>
      <c r="AD58" s="14">
        <v>97.249566509086</v>
      </c>
      <c r="AE58" s="14">
        <v>143.496489550807</v>
      </c>
      <c r="AF58" s="14">
        <v>143.78053872884405</v>
      </c>
      <c r="AG58" s="14">
        <v>169.3397718085479</v>
      </c>
      <c r="AH58" s="14">
        <v>109.63354333292578</v>
      </c>
      <c r="AI58" s="14">
        <v>184.5312296070103</v>
      </c>
      <c r="AJ58" s="14">
        <v>142.9448231137748</v>
      </c>
      <c r="AK58" s="14">
        <v>159.9561105959902</v>
      </c>
      <c r="AL58" s="14">
        <v>118.1100951351671</v>
      </c>
      <c r="AM58" s="14">
        <v>174.8425122972887</v>
      </c>
      <c r="AN58" s="14">
        <v>171.64816715534548</v>
      </c>
      <c r="AO58" s="14">
        <v>289.7173188720168</v>
      </c>
      <c r="AP58" s="14">
        <v>127.76153328038212</v>
      </c>
      <c r="AQ58" s="14">
        <v>204.4137396505741</v>
      </c>
      <c r="AR58" s="14">
        <v>237.04922844374866</v>
      </c>
      <c r="AS58" s="14">
        <v>262.8476578271338</v>
      </c>
      <c r="AT58" s="14">
        <v>242.599325091125</v>
      </c>
      <c r="AU58" s="14">
        <v>323.60307864782504</v>
      </c>
      <c r="AV58" s="14">
        <v>337.65200063912494</v>
      </c>
      <c r="AW58" s="14">
        <v>263.98016388522575</v>
      </c>
    </row>
    <row r="59" spans="1:49" ht="12">
      <c r="A59" s="28" t="s">
        <v>22</v>
      </c>
      <c r="B59" s="16">
        <v>0.1943</v>
      </c>
      <c r="C59" s="16">
        <v>0.20526000000000003</v>
      </c>
      <c r="D59" s="16">
        <v>-0.86441</v>
      </c>
      <c r="E59" s="16">
        <v>-0.60911</v>
      </c>
      <c r="F59" s="16">
        <v>-0.78155</v>
      </c>
      <c r="G59" s="16">
        <v>-0.7180900000000001</v>
      </c>
      <c r="H59" s="16">
        <v>-1.77049</v>
      </c>
      <c r="I59" s="16">
        <v>-0.49967000000000006</v>
      </c>
      <c r="J59" s="16">
        <v>-0.8759999999999999</v>
      </c>
      <c r="K59" s="16">
        <v>-0.8929500000000001</v>
      </c>
      <c r="L59" s="16">
        <v>-1.3106999999999995</v>
      </c>
      <c r="M59" s="16">
        <v>-1.6952500000000001</v>
      </c>
      <c r="N59" s="16">
        <v>-1.30387</v>
      </c>
      <c r="O59" s="16">
        <v>0.7111800000000001</v>
      </c>
      <c r="P59" s="16">
        <v>-3.5507</v>
      </c>
      <c r="Q59" s="16">
        <v>-1.3980572837069998</v>
      </c>
      <c r="R59" s="16">
        <v>-1.3178601396989997</v>
      </c>
      <c r="S59" s="16">
        <v>-0.8402368502439994</v>
      </c>
      <c r="T59" s="16">
        <v>-0.5430242600120017</v>
      </c>
      <c r="U59" s="16">
        <v>-0.0646282607119999</v>
      </c>
      <c r="V59" s="16">
        <v>0.179871733661</v>
      </c>
      <c r="W59" s="16">
        <v>-0.42170244239899973</v>
      </c>
      <c r="X59" s="17">
        <v>0.18790575384099967</v>
      </c>
      <c r="Y59" s="17">
        <v>1.6775404119169992</v>
      </c>
      <c r="Z59" s="17">
        <v>1.6158811014850003</v>
      </c>
      <c r="AA59" s="17">
        <v>0.6024751680969989</v>
      </c>
      <c r="AB59" s="17">
        <v>1.2778593458759995</v>
      </c>
      <c r="AC59" s="17">
        <v>2.825696085061001</v>
      </c>
      <c r="AD59" s="17">
        <v>3.6287301251810002</v>
      </c>
      <c r="AE59" s="17">
        <v>4.177165342162</v>
      </c>
      <c r="AF59" s="17">
        <v>3.8346529926609993</v>
      </c>
      <c r="AG59" s="17">
        <v>3.555932935290001</v>
      </c>
      <c r="AH59" s="17">
        <v>3.40185445219</v>
      </c>
      <c r="AI59" s="17">
        <v>4.639441835945999</v>
      </c>
      <c r="AJ59" s="17">
        <v>4.630169474722001</v>
      </c>
      <c r="AK59" s="17">
        <v>7.22353219933273</v>
      </c>
      <c r="AL59" s="17">
        <v>7.932046255979547</v>
      </c>
      <c r="AM59" s="17">
        <v>9.236899006275001</v>
      </c>
      <c r="AN59" s="17">
        <v>11.285315516914768</v>
      </c>
      <c r="AO59" s="17">
        <v>14.946454789868183</v>
      </c>
      <c r="AP59" s="17">
        <v>15.641317783542043</v>
      </c>
      <c r="AQ59" s="17">
        <v>15.996988262553412</v>
      </c>
      <c r="AR59" s="17">
        <v>16.448294381993545</v>
      </c>
      <c r="AS59" s="17">
        <v>15.914960656407077</v>
      </c>
      <c r="AT59" s="17">
        <v>13.17260045</v>
      </c>
      <c r="AU59" s="17">
        <v>13.452410830000002</v>
      </c>
      <c r="AV59" s="17">
        <v>19.621033229999995</v>
      </c>
      <c r="AW59" s="17">
        <v>25.332289360000008</v>
      </c>
    </row>
    <row r="60" spans="1:49" ht="12">
      <c r="A60" s="21" t="s">
        <v>3</v>
      </c>
      <c r="B60" s="13">
        <v>0.1943</v>
      </c>
      <c r="C60" s="13">
        <v>0.20526000000000003</v>
      </c>
      <c r="D60" s="13">
        <v>0.26198</v>
      </c>
      <c r="E60" s="13">
        <v>0.30372999999999994</v>
      </c>
      <c r="F60" s="13">
        <v>0.31867</v>
      </c>
      <c r="G60" s="13">
        <v>0.29089</v>
      </c>
      <c r="H60" s="13">
        <v>0.3492900000000001</v>
      </c>
      <c r="I60" s="13">
        <v>0.4976799999999998</v>
      </c>
      <c r="J60" s="13">
        <v>0.4461</v>
      </c>
      <c r="K60" s="13">
        <v>0.4611199999999999</v>
      </c>
      <c r="L60" s="13">
        <v>0.5574600000000001</v>
      </c>
      <c r="M60" s="13">
        <v>0.55403</v>
      </c>
      <c r="N60" s="13">
        <v>0.50201</v>
      </c>
      <c r="O60" s="13">
        <v>0.71118</v>
      </c>
      <c r="P60" s="13">
        <v>0.8830499999999999</v>
      </c>
      <c r="Q60" s="13">
        <v>0.8786605485509997</v>
      </c>
      <c r="R60" s="13">
        <v>0.8968997203980001</v>
      </c>
      <c r="S60" s="13">
        <v>1.3579151687989999</v>
      </c>
      <c r="T60" s="13">
        <v>1.9135508392759997</v>
      </c>
      <c r="U60" s="13">
        <v>2.5691542089559993</v>
      </c>
      <c r="V60" s="13">
        <v>2.808364576354</v>
      </c>
      <c r="W60" s="13">
        <v>2.294782844774</v>
      </c>
      <c r="X60" s="14">
        <v>3.276900888241</v>
      </c>
      <c r="Y60" s="14">
        <v>4.445896020630999</v>
      </c>
      <c r="Z60" s="14">
        <v>4.754759404799</v>
      </c>
      <c r="AA60" s="14">
        <v>4.092382331322</v>
      </c>
      <c r="AB60" s="14">
        <v>4.786164679482999</v>
      </c>
      <c r="AC60" s="14">
        <v>6.510281847354001</v>
      </c>
      <c r="AD60" s="14">
        <v>7.443081713456</v>
      </c>
      <c r="AE60" s="14">
        <v>8.281723556289</v>
      </c>
      <c r="AF60" s="14">
        <v>8.638449748494999</v>
      </c>
      <c r="AG60" s="14">
        <v>9.007363274722001</v>
      </c>
      <c r="AH60" s="14">
        <v>8.960660105353</v>
      </c>
      <c r="AI60" s="14">
        <v>10.451722451793998</v>
      </c>
      <c r="AJ60" s="14">
        <v>10.553403013076</v>
      </c>
      <c r="AK60" s="14">
        <v>13.229140517710825</v>
      </c>
      <c r="AL60" s="14">
        <v>14.52784626924659</v>
      </c>
      <c r="AM60" s="14">
        <v>15.202146068045456</v>
      </c>
      <c r="AN60" s="14">
        <v>17.738991503412493</v>
      </c>
      <c r="AO60" s="14">
        <v>20.862313180743186</v>
      </c>
      <c r="AP60" s="14">
        <v>22.437367379728407</v>
      </c>
      <c r="AQ60" s="14">
        <v>22.34396773388068</v>
      </c>
      <c r="AR60" s="14">
        <v>23.662874428621947</v>
      </c>
      <c r="AS60" s="14">
        <v>22.921259456043487</v>
      </c>
      <c r="AT60" s="14">
        <v>18.693974469999997</v>
      </c>
      <c r="AU60" s="14">
        <v>19.06057615</v>
      </c>
      <c r="AV60" s="14">
        <v>25.145549529999997</v>
      </c>
      <c r="AW60" s="14">
        <v>29.194798060000007</v>
      </c>
    </row>
    <row r="61" spans="1:49" ht="12">
      <c r="A61" s="21" t="s">
        <v>4</v>
      </c>
      <c r="B61" s="13">
        <v>0</v>
      </c>
      <c r="C61" s="13">
        <v>0</v>
      </c>
      <c r="D61" s="13">
        <v>1.12639</v>
      </c>
      <c r="E61" s="13">
        <v>0.9128399999999999</v>
      </c>
      <c r="F61" s="13">
        <v>1.10022</v>
      </c>
      <c r="G61" s="13">
        <v>1.00898</v>
      </c>
      <c r="H61" s="13">
        <v>2.11978</v>
      </c>
      <c r="I61" s="13">
        <v>0.9973500000000008</v>
      </c>
      <c r="J61" s="13">
        <v>1.3221</v>
      </c>
      <c r="K61" s="13">
        <v>1.3540700000000003</v>
      </c>
      <c r="L61" s="13">
        <v>1.8681599999999992</v>
      </c>
      <c r="M61" s="13">
        <v>2.2492800000000006</v>
      </c>
      <c r="N61" s="13">
        <v>1.80588</v>
      </c>
      <c r="O61" s="13">
        <v>0</v>
      </c>
      <c r="P61" s="13">
        <v>4.43375</v>
      </c>
      <c r="Q61" s="13">
        <v>2.276717832257999</v>
      </c>
      <c r="R61" s="13">
        <v>2.2147598600969998</v>
      </c>
      <c r="S61" s="13">
        <v>2.1981520190430004</v>
      </c>
      <c r="T61" s="13">
        <v>2.456575099288</v>
      </c>
      <c r="U61" s="13">
        <v>2.6337824696680006</v>
      </c>
      <c r="V61" s="13">
        <v>2.628492842693</v>
      </c>
      <c r="W61" s="13">
        <v>2.716485287173</v>
      </c>
      <c r="X61" s="14">
        <v>3.0889951344</v>
      </c>
      <c r="Y61" s="14">
        <v>2.7683556087140007</v>
      </c>
      <c r="Z61" s="14">
        <v>3.1388783033139998</v>
      </c>
      <c r="AA61" s="14">
        <v>3.4899071632250007</v>
      </c>
      <c r="AB61" s="14">
        <v>3.5083053336070003</v>
      </c>
      <c r="AC61" s="14">
        <v>3.6845857622929996</v>
      </c>
      <c r="AD61" s="14">
        <v>3.814351588275</v>
      </c>
      <c r="AE61" s="14">
        <v>4.104558214127</v>
      </c>
      <c r="AF61" s="14">
        <v>4.803796755834001</v>
      </c>
      <c r="AG61" s="14">
        <v>5.451430339432001</v>
      </c>
      <c r="AH61" s="14">
        <v>5.558805653163001</v>
      </c>
      <c r="AI61" s="14">
        <v>5.812280615848</v>
      </c>
      <c r="AJ61" s="14">
        <v>5.923233538354</v>
      </c>
      <c r="AK61" s="14">
        <v>6.005608318378093</v>
      </c>
      <c r="AL61" s="14">
        <v>6.595800013267045</v>
      </c>
      <c r="AM61" s="14">
        <v>5.965247061770454</v>
      </c>
      <c r="AN61" s="14">
        <v>6.4536759864977284</v>
      </c>
      <c r="AO61" s="14">
        <v>5.915858390875003</v>
      </c>
      <c r="AP61" s="14">
        <v>6.7960495961863625</v>
      </c>
      <c r="AQ61" s="14">
        <v>6.3469794713272725</v>
      </c>
      <c r="AR61" s="14">
        <v>7.214580046628404</v>
      </c>
      <c r="AS61" s="14">
        <v>7.006298799636409</v>
      </c>
      <c r="AT61" s="14">
        <v>5.52137402</v>
      </c>
      <c r="AU61" s="14">
        <v>5.6081653199999995</v>
      </c>
      <c r="AV61" s="14">
        <v>5.524516300000001</v>
      </c>
      <c r="AW61" s="14">
        <v>3.862508700000001</v>
      </c>
    </row>
    <row r="62" spans="1:49" ht="12">
      <c r="A62" s="28" t="s">
        <v>23</v>
      </c>
      <c r="B62" s="16">
        <v>-17.9247</v>
      </c>
      <c r="C62" s="16">
        <v>-94.55811000000001</v>
      </c>
      <c r="D62" s="16">
        <v>-65.35355999999997</v>
      </c>
      <c r="E62" s="16">
        <v>12.473269999999985</v>
      </c>
      <c r="F62" s="16">
        <v>-37.734669999999994</v>
      </c>
      <c r="G62" s="16">
        <v>-40.917090000000016</v>
      </c>
      <c r="H62" s="16">
        <v>-38.81103999999999</v>
      </c>
      <c r="I62" s="16">
        <v>-23.470219999999998</v>
      </c>
      <c r="J62" s="16">
        <v>-30.245214474999997</v>
      </c>
      <c r="K62" s="16">
        <v>-60.78505770000001</v>
      </c>
      <c r="L62" s="16">
        <v>-42.96716354525002</v>
      </c>
      <c r="M62" s="16">
        <v>-7.883076245249924</v>
      </c>
      <c r="N62" s="16">
        <v>-11.0784782175</v>
      </c>
      <c r="O62" s="16">
        <v>-74.41981357249998</v>
      </c>
      <c r="P62" s="16">
        <v>-43.27039582075004</v>
      </c>
      <c r="Q62" s="16">
        <v>-57.42244907349695</v>
      </c>
      <c r="R62" s="16">
        <v>-15.948115131526167</v>
      </c>
      <c r="S62" s="16">
        <v>-66.859358171192</v>
      </c>
      <c r="T62" s="16">
        <v>-47.12742630955714</v>
      </c>
      <c r="U62" s="16">
        <v>-16.75083208192285</v>
      </c>
      <c r="V62" s="16">
        <v>-10.94974495963201</v>
      </c>
      <c r="W62" s="16">
        <v>-25.307621785822985</v>
      </c>
      <c r="X62" s="17">
        <v>-36.44058886827601</v>
      </c>
      <c r="Y62" s="17">
        <v>-31.11054483345761</v>
      </c>
      <c r="Z62" s="17">
        <v>20.553818557629388</v>
      </c>
      <c r="AA62" s="17">
        <v>-46.63606738366999</v>
      </c>
      <c r="AB62" s="17">
        <v>-22.761672109393068</v>
      </c>
      <c r="AC62" s="17">
        <v>-8.794095411101988</v>
      </c>
      <c r="AD62" s="17">
        <v>-25.950726559610004</v>
      </c>
      <c r="AE62" s="17">
        <v>-66.80472475722101</v>
      </c>
      <c r="AF62" s="17">
        <v>-63.051370467658046</v>
      </c>
      <c r="AG62" s="17">
        <v>-20.52769063704593</v>
      </c>
      <c r="AH62" s="17">
        <v>-3.4928943848142584</v>
      </c>
      <c r="AI62" s="17">
        <v>-64.6305138937443</v>
      </c>
      <c r="AJ62" s="17">
        <v>-15.468121205085328</v>
      </c>
      <c r="AK62" s="17">
        <v>12.26268216262739</v>
      </c>
      <c r="AL62" s="17">
        <v>25.042519408040956</v>
      </c>
      <c r="AM62" s="17">
        <v>-7.808998419291563</v>
      </c>
      <c r="AN62" s="17">
        <v>41.98153914163878</v>
      </c>
      <c r="AO62" s="17">
        <v>-22.172154130669906</v>
      </c>
      <c r="AP62" s="17">
        <v>147.2554467067278</v>
      </c>
      <c r="AQ62" s="17">
        <v>89.50322434892234</v>
      </c>
      <c r="AR62" s="17">
        <v>14.114195654018447</v>
      </c>
      <c r="AS62" s="17">
        <v>-29.074122843525224</v>
      </c>
      <c r="AT62" s="17">
        <v>-41.95713823112499</v>
      </c>
      <c r="AU62" s="17">
        <v>-79.437552007825</v>
      </c>
      <c r="AV62" s="17">
        <v>-106.24285021912499</v>
      </c>
      <c r="AW62" s="17">
        <v>70.73340126477432</v>
      </c>
    </row>
    <row r="63" spans="1:49" ht="12">
      <c r="A63" s="21" t="s">
        <v>3</v>
      </c>
      <c r="B63" s="13">
        <v>0.38530000000000003</v>
      </c>
      <c r="C63" s="13">
        <v>1.84184</v>
      </c>
      <c r="D63" s="13">
        <v>0.9037599999999997</v>
      </c>
      <c r="E63" s="13">
        <v>51.74523000000001</v>
      </c>
      <c r="F63" s="13">
        <v>13.32674</v>
      </c>
      <c r="G63" s="13">
        <v>13.623490000000002</v>
      </c>
      <c r="H63" s="13">
        <v>13.90458</v>
      </c>
      <c r="I63" s="13">
        <v>40.98891999999999</v>
      </c>
      <c r="J63" s="13">
        <v>17.075205524999998</v>
      </c>
      <c r="K63" s="13">
        <v>20.201923300000008</v>
      </c>
      <c r="L63" s="13">
        <v>25.768743454749995</v>
      </c>
      <c r="M63" s="13">
        <v>60.443959414750026</v>
      </c>
      <c r="N63" s="13">
        <v>25.438552947499996</v>
      </c>
      <c r="O63" s="13">
        <v>22.728531177500006</v>
      </c>
      <c r="P63" s="13">
        <v>20.870776009250008</v>
      </c>
      <c r="Q63" s="13">
        <v>21.88304202272498</v>
      </c>
      <c r="R63" s="13">
        <v>17.461719093450835</v>
      </c>
      <c r="S63" s="13">
        <v>23.747316281872994</v>
      </c>
      <c r="T63" s="13">
        <v>19.436564692117834</v>
      </c>
      <c r="U63" s="13">
        <v>16.059574323173166</v>
      </c>
      <c r="V63" s="13">
        <v>34.794361541364</v>
      </c>
      <c r="W63" s="13">
        <v>33.732805729668996</v>
      </c>
      <c r="X63" s="14">
        <v>31.318644383975002</v>
      </c>
      <c r="Y63" s="14">
        <v>48.27517149555101</v>
      </c>
      <c r="Z63" s="14">
        <v>43.244162716152005</v>
      </c>
      <c r="AA63" s="14">
        <v>42.837059650982</v>
      </c>
      <c r="AB63" s="14">
        <v>47.282888231469</v>
      </c>
      <c r="AC63" s="14">
        <v>52.066920745774</v>
      </c>
      <c r="AD63" s="14">
        <v>67.484488361201</v>
      </c>
      <c r="AE63" s="14">
        <v>72.587206579459</v>
      </c>
      <c r="AF63" s="14">
        <v>75.92537150535199</v>
      </c>
      <c r="AG63" s="14">
        <v>143.36065083207</v>
      </c>
      <c r="AH63" s="14">
        <v>100.5818432949485</v>
      </c>
      <c r="AI63" s="14">
        <v>114.088435097418</v>
      </c>
      <c r="AJ63" s="14">
        <v>121.55346837033547</v>
      </c>
      <c r="AK63" s="14">
        <v>166.2131844402395</v>
      </c>
      <c r="AL63" s="14">
        <v>136.55681452994102</v>
      </c>
      <c r="AM63" s="14">
        <v>161.0682668162267</v>
      </c>
      <c r="AN63" s="14">
        <v>207.17603031048654</v>
      </c>
      <c r="AO63" s="14">
        <v>261.6293063504719</v>
      </c>
      <c r="AP63" s="14">
        <v>268.22093039092357</v>
      </c>
      <c r="AQ63" s="14">
        <v>287.56998452816913</v>
      </c>
      <c r="AR63" s="14">
        <v>243.9488440511387</v>
      </c>
      <c r="AS63" s="14">
        <v>226.76723618397216</v>
      </c>
      <c r="AT63" s="14">
        <v>195.12081284000004</v>
      </c>
      <c r="AU63" s="14">
        <v>238.55736131999998</v>
      </c>
      <c r="AV63" s="14">
        <v>225.88463411999993</v>
      </c>
      <c r="AW63" s="14">
        <v>330.8510564500001</v>
      </c>
    </row>
    <row r="64" spans="1:49" ht="12">
      <c r="A64" s="21" t="s">
        <v>4</v>
      </c>
      <c r="B64" s="13">
        <v>18.31</v>
      </c>
      <c r="C64" s="13">
        <v>96.39995</v>
      </c>
      <c r="D64" s="13">
        <v>66.25731999999998</v>
      </c>
      <c r="E64" s="13">
        <v>39.27196000000001</v>
      </c>
      <c r="F64" s="13">
        <v>51.061409999999995</v>
      </c>
      <c r="G64" s="13">
        <v>54.540580000000006</v>
      </c>
      <c r="H64" s="13">
        <v>52.71562</v>
      </c>
      <c r="I64" s="13">
        <v>64.45913999999999</v>
      </c>
      <c r="J64" s="13">
        <v>47.320420000000006</v>
      </c>
      <c r="K64" s="13">
        <v>80.98698099999999</v>
      </c>
      <c r="L64" s="13">
        <v>68.735907</v>
      </c>
      <c r="M64" s="13">
        <v>68.32703565999995</v>
      </c>
      <c r="N64" s="13">
        <v>36.517031165</v>
      </c>
      <c r="O64" s="13">
        <v>97.14834475</v>
      </c>
      <c r="P64" s="13">
        <v>64.14117183000002</v>
      </c>
      <c r="Q64" s="13">
        <v>79.30549109622191</v>
      </c>
      <c r="R64" s="13">
        <v>33.409834224977004</v>
      </c>
      <c r="S64" s="13">
        <v>90.60667445306501</v>
      </c>
      <c r="T64" s="13">
        <v>66.56399100167494</v>
      </c>
      <c r="U64" s="13">
        <v>32.810406405096046</v>
      </c>
      <c r="V64" s="13">
        <v>45.744106500996004</v>
      </c>
      <c r="W64" s="13">
        <v>59.040427515491984</v>
      </c>
      <c r="X64" s="14">
        <v>67.75923325225101</v>
      </c>
      <c r="Y64" s="14">
        <v>79.38571632900862</v>
      </c>
      <c r="Z64" s="14">
        <v>22.690344158522617</v>
      </c>
      <c r="AA64" s="14">
        <v>89.473127034652</v>
      </c>
      <c r="AB64" s="14">
        <v>70.04456034086208</v>
      </c>
      <c r="AC64" s="14">
        <v>60.86101615687598</v>
      </c>
      <c r="AD64" s="14">
        <v>93.43521492081099</v>
      </c>
      <c r="AE64" s="14">
        <v>139.39193133668002</v>
      </c>
      <c r="AF64" s="14">
        <v>138.97674197301004</v>
      </c>
      <c r="AG64" s="14">
        <v>163.88834146911594</v>
      </c>
      <c r="AH64" s="14">
        <v>104.07473767976276</v>
      </c>
      <c r="AI64" s="14">
        <v>178.71894899116228</v>
      </c>
      <c r="AJ64" s="14">
        <v>137.0215895754208</v>
      </c>
      <c r="AK64" s="14">
        <v>153.95050227761212</v>
      </c>
      <c r="AL64" s="14">
        <v>111.51429512190006</v>
      </c>
      <c r="AM64" s="14">
        <v>168.87726523551825</v>
      </c>
      <c r="AN64" s="14">
        <v>165.19449116884775</v>
      </c>
      <c r="AO64" s="14">
        <v>283.8014604811418</v>
      </c>
      <c r="AP64" s="14">
        <v>120.96548368419577</v>
      </c>
      <c r="AQ64" s="14">
        <v>198.0667601792468</v>
      </c>
      <c r="AR64" s="14">
        <v>229.83464839712025</v>
      </c>
      <c r="AS64" s="14">
        <v>255.8413590274974</v>
      </c>
      <c r="AT64" s="14">
        <v>237.07795107112503</v>
      </c>
      <c r="AU64" s="14">
        <v>317.994913327825</v>
      </c>
      <c r="AV64" s="14">
        <v>332.1274843391249</v>
      </c>
      <c r="AW64" s="14">
        <v>260.1176551852257</v>
      </c>
    </row>
    <row r="65" spans="1:49" ht="1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ht="14.25">
      <c r="A66" s="27" t="s">
        <v>24</v>
      </c>
      <c r="B66" s="20">
        <v>9.7294</v>
      </c>
      <c r="C66" s="20">
        <v>7.1223800000000015</v>
      </c>
      <c r="D66" s="20">
        <v>9.668709999999997</v>
      </c>
      <c r="E66" s="20">
        <v>16.263969999999997</v>
      </c>
      <c r="F66" s="20">
        <v>8.28715</v>
      </c>
      <c r="G66" s="20">
        <v>11.935669999999998</v>
      </c>
      <c r="H66" s="20">
        <v>28.058760000000007</v>
      </c>
      <c r="I66" s="20">
        <v>1.1530699999999996</v>
      </c>
      <c r="J66" s="20">
        <v>14.26243</v>
      </c>
      <c r="K66" s="20">
        <v>14.461920000000001</v>
      </c>
      <c r="L66" s="20">
        <v>17.248219999999996</v>
      </c>
      <c r="M66" s="20">
        <v>17.140480000000004</v>
      </c>
      <c r="N66" s="20">
        <v>16.71368</v>
      </c>
      <c r="O66" s="20">
        <v>18.041370000000004</v>
      </c>
      <c r="P66" s="20">
        <v>21.272869999999998</v>
      </c>
      <c r="Q66" s="20">
        <v>28.89521080238699</v>
      </c>
      <c r="R66" s="20">
        <v>25.860893481252003</v>
      </c>
      <c r="S66" s="20">
        <v>31.46232858017</v>
      </c>
      <c r="T66" s="20">
        <v>35.382126421316</v>
      </c>
      <c r="U66" s="20">
        <v>37.139102217267975</v>
      </c>
      <c r="V66" s="20">
        <v>37.561304709933005</v>
      </c>
      <c r="W66" s="20">
        <v>37.56616129608201</v>
      </c>
      <c r="X66" s="11">
        <v>45.532633642666006</v>
      </c>
      <c r="Y66" s="11">
        <v>53.829323291887995</v>
      </c>
      <c r="Z66" s="11">
        <v>50.791010333402</v>
      </c>
      <c r="AA66" s="11">
        <v>48.02697448005</v>
      </c>
      <c r="AB66" s="11">
        <v>54.5264443481</v>
      </c>
      <c r="AC66" s="11">
        <v>75.63745697057699</v>
      </c>
      <c r="AD66" s="11">
        <v>49.54714598106425</v>
      </c>
      <c r="AE66" s="11">
        <v>66.61556810159725</v>
      </c>
      <c r="AF66" s="11">
        <v>63.263347469942254</v>
      </c>
      <c r="AG66" s="11">
        <v>59.22893196552826</v>
      </c>
      <c r="AH66" s="11">
        <v>60.8964452700725</v>
      </c>
      <c r="AI66" s="11">
        <v>69.72960944928249</v>
      </c>
      <c r="AJ66" s="11">
        <v>65.57316117980851</v>
      </c>
      <c r="AK66" s="11">
        <v>84.47579909787034</v>
      </c>
      <c r="AL66" s="11">
        <v>73.10688398708017</v>
      </c>
      <c r="AM66" s="11">
        <v>93.15640641562199</v>
      </c>
      <c r="AN66" s="11">
        <v>96.33902592746446</v>
      </c>
      <c r="AO66" s="11">
        <v>108.42054664068556</v>
      </c>
      <c r="AP66" s="11">
        <v>117.90559759620218</v>
      </c>
      <c r="AQ66" s="11">
        <v>107.44817701050904</v>
      </c>
      <c r="AR66" s="11">
        <v>104.73048586067827</v>
      </c>
      <c r="AS66" s="11">
        <v>101.47526447808318</v>
      </c>
      <c r="AT66" s="11">
        <v>67.81563028943852</v>
      </c>
      <c r="AU66" s="11">
        <v>73.99519303595575</v>
      </c>
      <c r="AV66" s="11">
        <v>74.68078602679967</v>
      </c>
      <c r="AW66" s="11">
        <v>100.095861499488</v>
      </c>
    </row>
    <row r="67" spans="1:49" ht="12">
      <c r="A67" s="18" t="s">
        <v>3</v>
      </c>
      <c r="B67" s="22">
        <v>10.5274</v>
      </c>
      <c r="C67" s="22">
        <v>8.06102</v>
      </c>
      <c r="D67" s="22">
        <v>10.64658</v>
      </c>
      <c r="E67" s="22">
        <v>17.371480000000005</v>
      </c>
      <c r="F67" s="22">
        <v>9.06935</v>
      </c>
      <c r="G67" s="22">
        <v>12.84835</v>
      </c>
      <c r="H67" s="22">
        <v>29.35919</v>
      </c>
      <c r="I67" s="22">
        <v>2.395620000000001</v>
      </c>
      <c r="J67" s="22">
        <v>15.477170000000001</v>
      </c>
      <c r="K67" s="22">
        <v>15.5156</v>
      </c>
      <c r="L67" s="22">
        <v>18.696059999999996</v>
      </c>
      <c r="M67" s="22">
        <v>18.919520000000006</v>
      </c>
      <c r="N67" s="22">
        <v>18.09421</v>
      </c>
      <c r="O67" s="22">
        <v>19.399919999999998</v>
      </c>
      <c r="P67" s="22">
        <v>22.816240000000008</v>
      </c>
      <c r="Q67" s="22">
        <v>30.936739368493974</v>
      </c>
      <c r="R67" s="22">
        <v>27.496213395706</v>
      </c>
      <c r="S67" s="22">
        <v>33.416179840952005</v>
      </c>
      <c r="T67" s="22">
        <v>37.73670906022198</v>
      </c>
      <c r="U67" s="22">
        <v>39.304630704369</v>
      </c>
      <c r="V67" s="22">
        <v>39.698423132706004</v>
      </c>
      <c r="W67" s="22">
        <v>40.508926657995005</v>
      </c>
      <c r="X67" s="14">
        <v>48.357964933508</v>
      </c>
      <c r="Y67" s="14">
        <v>56.25945334743999</v>
      </c>
      <c r="Z67" s="14">
        <v>53.333124740886</v>
      </c>
      <c r="AA67" s="14">
        <v>51.48590354938901</v>
      </c>
      <c r="AB67" s="14">
        <v>59.097708470776006</v>
      </c>
      <c r="AC67" s="14">
        <v>79.34661200626999</v>
      </c>
      <c r="AD67" s="14">
        <v>55.650011677768006</v>
      </c>
      <c r="AE67" s="14">
        <v>76.067895877417</v>
      </c>
      <c r="AF67" s="14">
        <v>72.19077420921602</v>
      </c>
      <c r="AG67" s="14">
        <v>73.43987338829302</v>
      </c>
      <c r="AH67" s="14">
        <v>69.620770491028</v>
      </c>
      <c r="AI67" s="14">
        <v>78.96813979002599</v>
      </c>
      <c r="AJ67" s="14">
        <v>74.344146216172</v>
      </c>
      <c r="AK67" s="14">
        <v>92.84324655325399</v>
      </c>
      <c r="AL67" s="14">
        <v>84.51916506267045</v>
      </c>
      <c r="AM67" s="14">
        <v>105.87246378346363</v>
      </c>
      <c r="AN67" s="14">
        <v>112.32072458599883</v>
      </c>
      <c r="AO67" s="14">
        <v>123.74492102820342</v>
      </c>
      <c r="AP67" s="14">
        <v>133.8632923944477</v>
      </c>
      <c r="AQ67" s="14">
        <v>132.28990966473523</v>
      </c>
      <c r="AR67" s="14">
        <v>130.22765507107343</v>
      </c>
      <c r="AS67" s="14">
        <v>129.27115128708866</v>
      </c>
      <c r="AT67" s="14">
        <v>97.1790256454</v>
      </c>
      <c r="AU67" s="14">
        <v>103.2491661123</v>
      </c>
      <c r="AV67" s="14">
        <v>105.89890138089999</v>
      </c>
      <c r="AW67" s="14">
        <v>120.1248868658</v>
      </c>
    </row>
    <row r="68" spans="1:49" ht="12">
      <c r="A68" s="18" t="s">
        <v>4</v>
      </c>
      <c r="B68" s="22">
        <v>0.7979999999999999</v>
      </c>
      <c r="C68" s="22">
        <v>0.93864</v>
      </c>
      <c r="D68" s="22">
        <v>0.9778700000000002</v>
      </c>
      <c r="E68" s="22">
        <v>1.10751</v>
      </c>
      <c r="F68" s="22">
        <v>0.7822</v>
      </c>
      <c r="G68" s="22">
        <v>0.9126799999999999</v>
      </c>
      <c r="H68" s="22">
        <v>1.30043</v>
      </c>
      <c r="I68" s="22">
        <v>1.2425500000000005</v>
      </c>
      <c r="J68" s="22">
        <v>1.21474</v>
      </c>
      <c r="K68" s="22">
        <v>1.0536800000000004</v>
      </c>
      <c r="L68" s="22">
        <v>1.4478399999999993</v>
      </c>
      <c r="M68" s="22">
        <v>1.7790399999999997</v>
      </c>
      <c r="N68" s="22">
        <v>1.38053</v>
      </c>
      <c r="O68" s="22">
        <v>1.35855</v>
      </c>
      <c r="P68" s="22">
        <v>1.54337</v>
      </c>
      <c r="Q68" s="22">
        <v>2.041528566107001</v>
      </c>
      <c r="R68" s="22">
        <v>1.635319914454</v>
      </c>
      <c r="S68" s="22">
        <v>1.9538512607819998</v>
      </c>
      <c r="T68" s="22">
        <v>2.354582638906001</v>
      </c>
      <c r="U68" s="22">
        <v>2.165528487100998</v>
      </c>
      <c r="V68" s="22">
        <v>2.137118422773</v>
      </c>
      <c r="W68" s="22">
        <v>2.942765361913</v>
      </c>
      <c r="X68" s="14">
        <v>2.825331290842001</v>
      </c>
      <c r="Y68" s="14">
        <v>2.430130055551999</v>
      </c>
      <c r="Z68" s="14">
        <v>2.542114407484</v>
      </c>
      <c r="AA68" s="14">
        <v>3.4589290693389994</v>
      </c>
      <c r="AB68" s="14">
        <v>4.571264122675999</v>
      </c>
      <c r="AC68" s="14">
        <v>3.709155035692999</v>
      </c>
      <c r="AD68" s="14">
        <v>6.1028656967037564</v>
      </c>
      <c r="AE68" s="14">
        <v>9.452327775819755</v>
      </c>
      <c r="AF68" s="14">
        <v>8.927426739273757</v>
      </c>
      <c r="AG68" s="14">
        <v>14.210941422764757</v>
      </c>
      <c r="AH68" s="14">
        <v>8.724325220955496</v>
      </c>
      <c r="AI68" s="14">
        <v>9.238530340743496</v>
      </c>
      <c r="AJ68" s="14">
        <v>8.770985036363497</v>
      </c>
      <c r="AK68" s="14">
        <v>8.367447455383676</v>
      </c>
      <c r="AL68" s="14">
        <v>11.412281075590272</v>
      </c>
      <c r="AM68" s="14">
        <v>12.716057367841634</v>
      </c>
      <c r="AN68" s="14">
        <v>15.981698658534373</v>
      </c>
      <c r="AO68" s="14">
        <v>15.324374387517867</v>
      </c>
      <c r="AP68" s="14">
        <v>15.957694798245505</v>
      </c>
      <c r="AQ68" s="14">
        <v>24.84173265422617</v>
      </c>
      <c r="AR68" s="14">
        <v>25.497169210395136</v>
      </c>
      <c r="AS68" s="14">
        <v>27.795886809005506</v>
      </c>
      <c r="AT68" s="14">
        <v>29.36339535596148</v>
      </c>
      <c r="AU68" s="14">
        <v>29.253973076344263</v>
      </c>
      <c r="AV68" s="14">
        <v>31.218115354100327</v>
      </c>
      <c r="AW68" s="14">
        <v>20.029025366312005</v>
      </c>
    </row>
    <row r="69" spans="1:49" ht="12">
      <c r="A69" s="28" t="s">
        <v>25</v>
      </c>
      <c r="B69" s="16">
        <v>-0.1391</v>
      </c>
      <c r="C69" s="16">
        <v>0.46917</v>
      </c>
      <c r="D69" s="16">
        <v>0.36415</v>
      </c>
      <c r="E69" s="16">
        <v>0.21241</v>
      </c>
      <c r="F69" s="16">
        <v>0.39719</v>
      </c>
      <c r="G69" s="16">
        <v>0.10104000000000002</v>
      </c>
      <c r="H69" s="16">
        <v>10.884620000000002</v>
      </c>
      <c r="I69" s="16">
        <v>-10.30371</v>
      </c>
      <c r="J69" s="16">
        <v>0.20078</v>
      </c>
      <c r="K69" s="16">
        <v>0.13076000000000007</v>
      </c>
      <c r="L69" s="16">
        <v>0.09916999999999992</v>
      </c>
      <c r="M69" s="16">
        <v>0.10502000000000006</v>
      </c>
      <c r="N69" s="16">
        <v>-0.043</v>
      </c>
      <c r="O69" s="16">
        <v>0.020519999999999993</v>
      </c>
      <c r="P69" s="16">
        <v>-0.07088</v>
      </c>
      <c r="Q69" s="16">
        <v>-0.57292</v>
      </c>
      <c r="R69" s="16">
        <v>-0.18089</v>
      </c>
      <c r="S69" s="16">
        <v>-0.19059000000000004</v>
      </c>
      <c r="T69" s="16">
        <v>-0.15176999999999996</v>
      </c>
      <c r="U69" s="16">
        <v>-0.21325000000000005</v>
      </c>
      <c r="V69" s="16">
        <v>-0.11212</v>
      </c>
      <c r="W69" s="16">
        <v>0.11105000000000001</v>
      </c>
      <c r="X69" s="17">
        <v>0.12747999999999998</v>
      </c>
      <c r="Y69" s="17">
        <v>-0.046029999999999995</v>
      </c>
      <c r="Z69" s="17">
        <v>-0.04965</v>
      </c>
      <c r="AA69" s="17">
        <v>-0.34909</v>
      </c>
      <c r="AB69" s="17">
        <v>-0.05273</v>
      </c>
      <c r="AC69" s="17">
        <v>-0.43909</v>
      </c>
      <c r="AD69" s="17">
        <v>-2.7757447922897556</v>
      </c>
      <c r="AE69" s="17">
        <v>-2.759244852289756</v>
      </c>
      <c r="AF69" s="17">
        <v>-2.823044792289756</v>
      </c>
      <c r="AG69" s="17">
        <v>-2.8717647922897562</v>
      </c>
      <c r="AH69" s="17">
        <v>-2.9860563302114955</v>
      </c>
      <c r="AI69" s="17">
        <v>-3.027372896311496</v>
      </c>
      <c r="AJ69" s="17">
        <v>-3.7933292345114955</v>
      </c>
      <c r="AK69" s="17">
        <v>-2.522023837411495</v>
      </c>
      <c r="AL69" s="17">
        <v>-3.22696638625618</v>
      </c>
      <c r="AM69" s="17">
        <v>-3.4528397228561802</v>
      </c>
      <c r="AN69" s="17">
        <v>-2.52575000135618</v>
      </c>
      <c r="AO69" s="17">
        <v>-2.94484981405618</v>
      </c>
      <c r="AP69" s="17">
        <v>-3.0611862760163926</v>
      </c>
      <c r="AQ69" s="17">
        <v>-0.7360613738163927</v>
      </c>
      <c r="AR69" s="17">
        <v>-2.541749183916394</v>
      </c>
      <c r="AS69" s="17">
        <v>-2.996357131316392</v>
      </c>
      <c r="AT69" s="17">
        <v>-3.1254460352614797</v>
      </c>
      <c r="AU69" s="17">
        <v>-3.1364158413614796</v>
      </c>
      <c r="AV69" s="17">
        <v>-5.358017095961482</v>
      </c>
      <c r="AW69" s="17">
        <v>-5.953822359361479</v>
      </c>
    </row>
    <row r="70" spans="1:49" ht="12">
      <c r="A70" s="21" t="s">
        <v>3</v>
      </c>
      <c r="B70" s="13">
        <v>0</v>
      </c>
      <c r="C70" s="13">
        <v>0.77255</v>
      </c>
      <c r="D70" s="13">
        <v>0.54929</v>
      </c>
      <c r="E70" s="13">
        <v>0.5079900000000002</v>
      </c>
      <c r="F70" s="13">
        <v>0.49335</v>
      </c>
      <c r="G70" s="13">
        <v>0.23127000000000003</v>
      </c>
      <c r="H70" s="13">
        <v>11.296579999999999</v>
      </c>
      <c r="I70" s="13">
        <v>0</v>
      </c>
      <c r="J70" s="13">
        <v>0.44746</v>
      </c>
      <c r="K70" s="13">
        <v>0.2911099999999999</v>
      </c>
      <c r="L70" s="13">
        <v>0.3126500000000001</v>
      </c>
      <c r="M70" s="13">
        <v>0.42296</v>
      </c>
      <c r="N70" s="13">
        <v>0.4111</v>
      </c>
      <c r="O70" s="13">
        <v>0.35563</v>
      </c>
      <c r="P70" s="13">
        <v>0.3326000000000001</v>
      </c>
      <c r="Q70" s="13">
        <v>0.28110999999999997</v>
      </c>
      <c r="R70" s="13">
        <v>0.33604999999999996</v>
      </c>
      <c r="S70" s="13">
        <v>0.1621700000000001</v>
      </c>
      <c r="T70" s="13">
        <v>0.22198999999999997</v>
      </c>
      <c r="U70" s="13">
        <v>0.14471</v>
      </c>
      <c r="V70" s="13">
        <v>0.24629</v>
      </c>
      <c r="W70" s="13">
        <v>0.37061999999999995</v>
      </c>
      <c r="X70" s="14">
        <v>0.32876</v>
      </c>
      <c r="Y70" s="14">
        <v>0.19207000000000002</v>
      </c>
      <c r="Z70" s="14">
        <v>0.32886000000000004</v>
      </c>
      <c r="AA70" s="14">
        <v>0.12064</v>
      </c>
      <c r="AB70" s="14">
        <v>0.35522</v>
      </c>
      <c r="AC70" s="14">
        <v>0.17064000000000001</v>
      </c>
      <c r="AD70" s="14">
        <v>0.15405</v>
      </c>
      <c r="AE70" s="14">
        <v>0.17054993999999998</v>
      </c>
      <c r="AF70" s="14">
        <v>0.10675000000000001</v>
      </c>
      <c r="AG70" s="14">
        <v>0.05803</v>
      </c>
      <c r="AH70" s="14">
        <v>0.24407990000000002</v>
      </c>
      <c r="AI70" s="14">
        <v>0.2027633339</v>
      </c>
      <c r="AJ70" s="14">
        <v>0.08786699570000002</v>
      </c>
      <c r="AK70" s="14">
        <v>0.7083629914</v>
      </c>
      <c r="AL70" s="14">
        <v>1.4097347388</v>
      </c>
      <c r="AM70" s="14">
        <v>1.2005456694</v>
      </c>
      <c r="AN70" s="14">
        <v>2.1105047816</v>
      </c>
      <c r="AO70" s="14">
        <v>1.7053328558</v>
      </c>
      <c r="AP70" s="14">
        <v>2.8739955811999995</v>
      </c>
      <c r="AQ70" s="14">
        <v>5.2047537745</v>
      </c>
      <c r="AR70" s="14">
        <v>3.3531815756999994</v>
      </c>
      <c r="AS70" s="14">
        <v>2.9120275673000005</v>
      </c>
      <c r="AT70" s="14">
        <v>3.0701660424000004</v>
      </c>
      <c r="AU70" s="14">
        <v>3.0578805612000006</v>
      </c>
      <c r="AV70" s="14">
        <v>2.6706174816</v>
      </c>
      <c r="AW70" s="14">
        <v>0.2563410068</v>
      </c>
    </row>
    <row r="71" spans="1:49" ht="12">
      <c r="A71" s="21" t="s">
        <v>4</v>
      </c>
      <c r="B71" s="13">
        <v>0.1391</v>
      </c>
      <c r="C71" s="13">
        <v>0.30338</v>
      </c>
      <c r="D71" s="13">
        <v>0.18513999999999997</v>
      </c>
      <c r="E71" s="13">
        <v>0.29557999999999995</v>
      </c>
      <c r="F71" s="13">
        <v>0.09616</v>
      </c>
      <c r="G71" s="13">
        <v>0.13022999999999998</v>
      </c>
      <c r="H71" s="13">
        <v>0.41196</v>
      </c>
      <c r="I71" s="13">
        <f>0.28762+10.01609</f>
        <v>10.30371</v>
      </c>
      <c r="J71" s="13">
        <v>0.24667999999999998</v>
      </c>
      <c r="K71" s="13">
        <v>0.16035000000000002</v>
      </c>
      <c r="L71" s="13">
        <v>0.21348</v>
      </c>
      <c r="M71" s="13">
        <v>0.31794</v>
      </c>
      <c r="N71" s="13">
        <v>0.45409999999999995</v>
      </c>
      <c r="O71" s="13">
        <v>0.33511000000000013</v>
      </c>
      <c r="P71" s="13">
        <v>0.40347999999999995</v>
      </c>
      <c r="Q71" s="13">
        <v>0.8540300000000001</v>
      </c>
      <c r="R71" s="13">
        <v>0.5169400000000001</v>
      </c>
      <c r="S71" s="13">
        <v>0.35275999999999996</v>
      </c>
      <c r="T71" s="13">
        <v>0.37376</v>
      </c>
      <c r="U71" s="13">
        <v>0.35796000000000006</v>
      </c>
      <c r="V71" s="13">
        <v>0.35841</v>
      </c>
      <c r="W71" s="13">
        <v>0.25957</v>
      </c>
      <c r="X71" s="14">
        <v>0.20128000000000001</v>
      </c>
      <c r="Y71" s="14">
        <v>0.23809999999999998</v>
      </c>
      <c r="Z71" s="14">
        <v>0.37851</v>
      </c>
      <c r="AA71" s="14">
        <v>0.46973</v>
      </c>
      <c r="AB71" s="14">
        <v>0.40795000000000003</v>
      </c>
      <c r="AC71" s="14">
        <v>0.60973</v>
      </c>
      <c r="AD71" s="14">
        <v>2.9297947922897563</v>
      </c>
      <c r="AE71" s="14">
        <v>2.9297947922897563</v>
      </c>
      <c r="AF71" s="14">
        <v>2.9297947922897563</v>
      </c>
      <c r="AG71" s="14">
        <v>2.9297947922897563</v>
      </c>
      <c r="AH71" s="14">
        <v>3.2301362302114955</v>
      </c>
      <c r="AI71" s="14">
        <v>3.2301362302114955</v>
      </c>
      <c r="AJ71" s="14">
        <v>3.8811962302114953</v>
      </c>
      <c r="AK71" s="14">
        <v>3.230386828811495</v>
      </c>
      <c r="AL71" s="14">
        <v>4.63670112505618</v>
      </c>
      <c r="AM71" s="14">
        <v>4.65338539225618</v>
      </c>
      <c r="AN71" s="14">
        <v>4.63625478295618</v>
      </c>
      <c r="AO71" s="14">
        <v>4.6501826698561795</v>
      </c>
      <c r="AP71" s="14">
        <v>5.935181857216391</v>
      </c>
      <c r="AQ71" s="14">
        <v>5.940815148316392</v>
      </c>
      <c r="AR71" s="14">
        <v>5.894930759616393</v>
      </c>
      <c r="AS71" s="14">
        <v>5.908384698616391</v>
      </c>
      <c r="AT71" s="14">
        <v>6.1956120776614805</v>
      </c>
      <c r="AU71" s="14">
        <v>6.194296402561481</v>
      </c>
      <c r="AV71" s="14">
        <v>8.02863457756148</v>
      </c>
      <c r="AW71" s="14">
        <v>6.21016336616148</v>
      </c>
    </row>
    <row r="72" spans="1:49" ht="12">
      <c r="A72" s="28" t="s">
        <v>26</v>
      </c>
      <c r="B72" s="16">
        <v>9.868500000000001</v>
      </c>
      <c r="C72" s="16">
        <v>6.653209999999998</v>
      </c>
      <c r="D72" s="16">
        <v>9.304560000000002</v>
      </c>
      <c r="E72" s="16">
        <v>16.051560000000002</v>
      </c>
      <c r="F72" s="16">
        <v>7.889959999999999</v>
      </c>
      <c r="G72" s="16">
        <v>11.83463</v>
      </c>
      <c r="H72" s="16">
        <v>17.17414</v>
      </c>
      <c r="I72" s="16">
        <v>11.456780000000002</v>
      </c>
      <c r="J72" s="16">
        <v>14.06165</v>
      </c>
      <c r="K72" s="16">
        <v>14.33116</v>
      </c>
      <c r="L72" s="16">
        <v>17.14905</v>
      </c>
      <c r="M72" s="16">
        <v>17.03546</v>
      </c>
      <c r="N72" s="16">
        <v>16.75668</v>
      </c>
      <c r="O72" s="16">
        <v>18.02085</v>
      </c>
      <c r="P72" s="16">
        <v>21.34375</v>
      </c>
      <c r="Q72" s="16">
        <v>29.46813080238698</v>
      </c>
      <c r="R72" s="16">
        <v>26.041783481252</v>
      </c>
      <c r="S72" s="16">
        <v>31.652918580170006</v>
      </c>
      <c r="T72" s="16">
        <v>35.53389642131599</v>
      </c>
      <c r="U72" s="16">
        <v>37.35235221726799</v>
      </c>
      <c r="V72" s="16">
        <v>37.673424709933</v>
      </c>
      <c r="W72" s="16">
        <v>37.455111296082</v>
      </c>
      <c r="X72" s="17">
        <v>45.405153642666</v>
      </c>
      <c r="Y72" s="17">
        <v>53.875353291888</v>
      </c>
      <c r="Z72" s="17">
        <v>50.840660333402</v>
      </c>
      <c r="AA72" s="17">
        <v>48.37606448005</v>
      </c>
      <c r="AB72" s="17">
        <v>54.579174348100004</v>
      </c>
      <c r="AC72" s="17">
        <v>76.076546970577</v>
      </c>
      <c r="AD72" s="17">
        <v>52.322890773354004</v>
      </c>
      <c r="AE72" s="17">
        <v>69.374812953887</v>
      </c>
      <c r="AF72" s="17">
        <v>66.08639226223201</v>
      </c>
      <c r="AG72" s="17">
        <v>62.100696757818014</v>
      </c>
      <c r="AH72" s="17">
        <v>63.882501600283994</v>
      </c>
      <c r="AI72" s="17">
        <v>72.75698234559397</v>
      </c>
      <c r="AJ72" s="17">
        <v>69.36649041432</v>
      </c>
      <c r="AK72" s="17">
        <v>86.9978229352818</v>
      </c>
      <c r="AL72" s="17">
        <v>76.33385037333636</v>
      </c>
      <c r="AM72" s="17">
        <v>96.60924613847817</v>
      </c>
      <c r="AN72" s="17">
        <v>98.86477592882065</v>
      </c>
      <c r="AO72" s="17">
        <v>111.36539645474173</v>
      </c>
      <c r="AP72" s="17">
        <v>120.9667838722186</v>
      </c>
      <c r="AQ72" s="17">
        <v>108.18423838432544</v>
      </c>
      <c r="AR72" s="17">
        <v>107.27223504459467</v>
      </c>
      <c r="AS72" s="17">
        <v>104.47162160939955</v>
      </c>
      <c r="AT72" s="17">
        <v>70.9410763247</v>
      </c>
      <c r="AU72" s="17">
        <v>77.1316088773172</v>
      </c>
      <c r="AV72" s="17">
        <v>80.03880312276114</v>
      </c>
      <c r="AW72" s="17">
        <v>106.04968385884948</v>
      </c>
    </row>
    <row r="73" spans="1:49" ht="12">
      <c r="A73" s="21" t="s">
        <v>3</v>
      </c>
      <c r="B73" s="13">
        <v>10.5274</v>
      </c>
      <c r="C73" s="13">
        <v>7.28847</v>
      </c>
      <c r="D73" s="13">
        <v>10.097289999999997</v>
      </c>
      <c r="E73" s="13">
        <v>16.86349</v>
      </c>
      <c r="F73" s="13">
        <v>8.576</v>
      </c>
      <c r="G73" s="13">
        <v>12.617079999999998</v>
      </c>
      <c r="H73" s="13">
        <v>18.062610000000003</v>
      </c>
      <c r="I73" s="13">
        <v>12.41171</v>
      </c>
      <c r="J73" s="13">
        <v>15.02971</v>
      </c>
      <c r="K73" s="13">
        <v>15.224490000000001</v>
      </c>
      <c r="L73" s="13">
        <v>18.38341</v>
      </c>
      <c r="M73" s="13">
        <v>18.496559999999995</v>
      </c>
      <c r="N73" s="13">
        <v>17.68311</v>
      </c>
      <c r="O73" s="13">
        <v>19.044289999999997</v>
      </c>
      <c r="P73" s="13">
        <v>22.48364000000001</v>
      </c>
      <c r="Q73" s="13">
        <v>30.655629368493983</v>
      </c>
      <c r="R73" s="13">
        <v>27.160163395706</v>
      </c>
      <c r="S73" s="13">
        <v>33.25400984095201</v>
      </c>
      <c r="T73" s="13">
        <v>37.514719060222</v>
      </c>
      <c r="U73" s="13">
        <v>39.15992070436897</v>
      </c>
      <c r="V73" s="13">
        <v>39.452133132705995</v>
      </c>
      <c r="W73" s="13">
        <v>40.138306657995</v>
      </c>
      <c r="X73" s="14">
        <v>48.029204933508</v>
      </c>
      <c r="Y73" s="14">
        <v>56.06738334743999</v>
      </c>
      <c r="Z73" s="14">
        <v>53.004264740886</v>
      </c>
      <c r="AA73" s="14">
        <v>51.365263549389</v>
      </c>
      <c r="AB73" s="14">
        <v>58.74248847077601</v>
      </c>
      <c r="AC73" s="14">
        <v>79.17597200627</v>
      </c>
      <c r="AD73" s="14">
        <v>55.49596167776801</v>
      </c>
      <c r="AE73" s="14">
        <v>75.897345937417</v>
      </c>
      <c r="AF73" s="14">
        <v>72.08402420921601</v>
      </c>
      <c r="AG73" s="14">
        <v>73.381843388293</v>
      </c>
      <c r="AH73" s="14">
        <v>69.376690591028</v>
      </c>
      <c r="AI73" s="14">
        <v>78.76537645612598</v>
      </c>
      <c r="AJ73" s="14">
        <v>74.256279220472</v>
      </c>
      <c r="AK73" s="14">
        <v>92.13488356185398</v>
      </c>
      <c r="AL73" s="14">
        <v>83.10943032387044</v>
      </c>
      <c r="AM73" s="14">
        <v>104.67191811406363</v>
      </c>
      <c r="AN73" s="14">
        <v>110.21021980439883</v>
      </c>
      <c r="AO73" s="14">
        <v>122.03958817240341</v>
      </c>
      <c r="AP73" s="14">
        <v>130.9892968132477</v>
      </c>
      <c r="AQ73" s="14">
        <v>127.08515589023521</v>
      </c>
      <c r="AR73" s="14">
        <v>126.87447349537341</v>
      </c>
      <c r="AS73" s="14">
        <v>126.35912371978867</v>
      </c>
      <c r="AT73" s="14">
        <v>94.108859603</v>
      </c>
      <c r="AU73" s="14">
        <v>100.19128555110001</v>
      </c>
      <c r="AV73" s="14">
        <v>103.22828389929998</v>
      </c>
      <c r="AW73" s="14">
        <v>119.86854585900001</v>
      </c>
    </row>
    <row r="74" spans="1:49" ht="12">
      <c r="A74" s="21" t="s">
        <v>4</v>
      </c>
      <c r="B74" s="13">
        <v>0.6589</v>
      </c>
      <c r="C74" s="13">
        <v>0.6352599999999999</v>
      </c>
      <c r="D74" s="13">
        <v>0.7927299999999999</v>
      </c>
      <c r="E74" s="13">
        <v>0.8119300000000003</v>
      </c>
      <c r="F74" s="13">
        <v>0.68604</v>
      </c>
      <c r="G74" s="13">
        <v>0.7824499999999999</v>
      </c>
      <c r="H74" s="13">
        <v>0.8884700000000001</v>
      </c>
      <c r="I74" s="13">
        <v>0.9549300000000001</v>
      </c>
      <c r="J74" s="13">
        <v>0.9680599999999999</v>
      </c>
      <c r="K74" s="13">
        <v>0.8933300000000002</v>
      </c>
      <c r="L74" s="13">
        <v>1.2343599999999997</v>
      </c>
      <c r="M74" s="13">
        <v>1.4611</v>
      </c>
      <c r="N74" s="13">
        <v>0.92643</v>
      </c>
      <c r="O74" s="13">
        <v>1.02344</v>
      </c>
      <c r="P74" s="13">
        <v>1.13989</v>
      </c>
      <c r="Q74" s="13">
        <v>1.1874985661069992</v>
      </c>
      <c r="R74" s="13">
        <v>1.1183799144539999</v>
      </c>
      <c r="S74" s="13">
        <v>1.6010912607820005</v>
      </c>
      <c r="T74" s="13">
        <v>1.9808226389060009</v>
      </c>
      <c r="U74" s="13">
        <v>1.8075684871009985</v>
      </c>
      <c r="V74" s="13">
        <v>1.778708422773</v>
      </c>
      <c r="W74" s="13">
        <v>2.683195361913</v>
      </c>
      <c r="X74" s="14">
        <v>2.624051290842001</v>
      </c>
      <c r="Y74" s="14">
        <v>2.1920300555519994</v>
      </c>
      <c r="Z74" s="14">
        <v>2.163604407484</v>
      </c>
      <c r="AA74" s="14">
        <v>2.989199069339</v>
      </c>
      <c r="AB74" s="14">
        <v>4.163314122676</v>
      </c>
      <c r="AC74" s="14">
        <v>3.0994250356929998</v>
      </c>
      <c r="AD74" s="14">
        <v>3.173070904414</v>
      </c>
      <c r="AE74" s="14">
        <v>6.52253298353</v>
      </c>
      <c r="AF74" s="14">
        <v>5.997631946984001</v>
      </c>
      <c r="AG74" s="14">
        <v>11.281146630475</v>
      </c>
      <c r="AH74" s="14">
        <v>5.494188990744</v>
      </c>
      <c r="AI74" s="14">
        <v>6.0083941105320005</v>
      </c>
      <c r="AJ74" s="14">
        <v>4.889788806152001</v>
      </c>
      <c r="AK74" s="14">
        <v>5.137060626572182</v>
      </c>
      <c r="AL74" s="14">
        <v>6.775579950534092</v>
      </c>
      <c r="AM74" s="14">
        <v>8.062671975585454</v>
      </c>
      <c r="AN74" s="14">
        <v>11.345443875578194</v>
      </c>
      <c r="AO74" s="14">
        <v>10.674191717661685</v>
      </c>
      <c r="AP74" s="14">
        <v>10.022512941029111</v>
      </c>
      <c r="AQ74" s="14">
        <v>18.900917505909778</v>
      </c>
      <c r="AR74" s="14">
        <v>19.602238450778746</v>
      </c>
      <c r="AS74" s="14">
        <v>21.887502110389114</v>
      </c>
      <c r="AT74" s="14">
        <v>23.1677832783</v>
      </c>
      <c r="AU74" s="14">
        <v>23.059676673782782</v>
      </c>
      <c r="AV74" s="14">
        <v>23.189480776538844</v>
      </c>
      <c r="AW74" s="14">
        <v>13.818862000150524</v>
      </c>
    </row>
    <row r="75" spans="1:49" ht="6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ht="13.5">
      <c r="A76" s="9" t="s">
        <v>27</v>
      </c>
      <c r="B76" s="20">
        <v>-41.7867</v>
      </c>
      <c r="C76" s="20">
        <v>-18.63512</v>
      </c>
      <c r="D76" s="20">
        <v>28.728930000000105</v>
      </c>
      <c r="E76" s="20">
        <v>-31.52149999999994</v>
      </c>
      <c r="F76" s="20">
        <v>18.6711</v>
      </c>
      <c r="G76" s="20">
        <v>55.657300000000006</v>
      </c>
      <c r="H76" s="20">
        <v>-17.816050000000004</v>
      </c>
      <c r="I76" s="20">
        <v>-4.717199000000058</v>
      </c>
      <c r="J76" s="20">
        <v>-17.470305524999983</v>
      </c>
      <c r="K76" s="20">
        <v>25.816617699999995</v>
      </c>
      <c r="L76" s="20">
        <v>-98.33301815475001</v>
      </c>
      <c r="M76" s="20">
        <v>109.20894870150326</v>
      </c>
      <c r="N76" s="20">
        <v>58.03853515167907</v>
      </c>
      <c r="O76" s="20">
        <v>131.71643064145863</v>
      </c>
      <c r="P76" s="20">
        <v>95.92460454011231</v>
      </c>
      <c r="Q76" s="20">
        <v>62.074698703631725</v>
      </c>
      <c r="R76" s="20">
        <v>129.39337308722318</v>
      </c>
      <c r="S76" s="20">
        <v>-6.918837098726115</v>
      </c>
      <c r="T76" s="20">
        <v>134.66423308620477</v>
      </c>
      <c r="U76" s="20">
        <v>65.7696021496215</v>
      </c>
      <c r="V76" s="20">
        <v>231.7011776736256</v>
      </c>
      <c r="W76" s="20">
        <v>211.08634769911814</v>
      </c>
      <c r="X76" s="11">
        <v>160.3079272657864</v>
      </c>
      <c r="Y76" s="11">
        <v>-54.365441530208436</v>
      </c>
      <c r="Z76" s="11">
        <v>367.4749082460089</v>
      </c>
      <c r="AA76" s="11">
        <v>300.36064253628297</v>
      </c>
      <c r="AB76" s="11">
        <v>71.41039575063236</v>
      </c>
      <c r="AC76" s="11">
        <v>342.27586365777347</v>
      </c>
      <c r="AD76" s="11">
        <v>252.70513142059622</v>
      </c>
      <c r="AE76" s="11">
        <v>330.7773487965958</v>
      </c>
      <c r="AF76" s="11">
        <v>343.04449081643236</v>
      </c>
      <c r="AG76" s="11">
        <v>26.963506702415046</v>
      </c>
      <c r="AH76" s="11">
        <v>286.16710819980335</v>
      </c>
      <c r="AI76" s="11">
        <v>239.9627002260585</v>
      </c>
      <c r="AJ76" s="11">
        <v>-36.675419754087926</v>
      </c>
      <c r="AK76" s="11">
        <v>3.5992998414886</v>
      </c>
      <c r="AL76" s="11">
        <v>501.7286931994095</v>
      </c>
      <c r="AM76" s="11">
        <v>579.4665320107767</v>
      </c>
      <c r="AN76" s="11">
        <v>126.76247654026925</v>
      </c>
      <c r="AO76" s="11">
        <v>-265.6423522382784</v>
      </c>
      <c r="AP76" s="11">
        <v>663.4640154272971</v>
      </c>
      <c r="AQ76" s="11">
        <v>157.26871452839225</v>
      </c>
      <c r="AR76" s="11">
        <v>48.30769218384713</v>
      </c>
      <c r="AS76" s="11">
        <v>-467.77843131575463</v>
      </c>
      <c r="AT76" s="11">
        <v>188.7130973901218</v>
      </c>
      <c r="AU76" s="11">
        <v>877.2221165708927</v>
      </c>
      <c r="AV76" s="11">
        <v>277.695489563587</v>
      </c>
      <c r="AW76" s="11">
        <v>641.070537417549</v>
      </c>
    </row>
    <row r="77" spans="1:49" ht="12">
      <c r="A77" s="12" t="s">
        <v>3</v>
      </c>
      <c r="B77" s="22">
        <v>170.642</v>
      </c>
      <c r="C77" s="22">
        <v>301.46108999999996</v>
      </c>
      <c r="D77" s="22">
        <v>136.30234000000007</v>
      </c>
      <c r="E77" s="22">
        <v>284.8624699999999</v>
      </c>
      <c r="F77" s="22">
        <v>196.72866000000002</v>
      </c>
      <c r="G77" s="22">
        <v>253.63610000000003</v>
      </c>
      <c r="H77" s="22">
        <v>161.86345999999992</v>
      </c>
      <c r="I77" s="22">
        <v>305.31116299999996</v>
      </c>
      <c r="J77" s="22">
        <v>232.76003</v>
      </c>
      <c r="K77" s="22">
        <v>277.58950600000003</v>
      </c>
      <c r="L77" s="22">
        <v>198.99450900000005</v>
      </c>
      <c r="M77" s="22">
        <v>210.51987459507507</v>
      </c>
      <c r="N77" s="22">
        <v>323.81509</v>
      </c>
      <c r="O77" s="22">
        <v>291.9762</v>
      </c>
      <c r="P77" s="22">
        <v>311.76590999999996</v>
      </c>
      <c r="Q77" s="22">
        <v>67.75415093162985</v>
      </c>
      <c r="R77" s="22">
        <v>226.13597721343504</v>
      </c>
      <c r="S77" s="22">
        <v>347.22088848338694</v>
      </c>
      <c r="T77" s="22">
        <v>414.7035419283919</v>
      </c>
      <c r="U77" s="22">
        <v>295.1526564522842</v>
      </c>
      <c r="V77" s="22">
        <v>511.421958438092</v>
      </c>
      <c r="W77" s="22">
        <v>484.374564716161</v>
      </c>
      <c r="X77" s="14">
        <v>629.3381491447553</v>
      </c>
      <c r="Y77" s="14">
        <v>806.7773513643473</v>
      </c>
      <c r="Z77" s="14">
        <v>808.9338793453363</v>
      </c>
      <c r="AA77" s="14">
        <v>1053.314710809812</v>
      </c>
      <c r="AB77" s="14">
        <v>675.5913709813937</v>
      </c>
      <c r="AC77" s="14">
        <v>1446.3948337376892</v>
      </c>
      <c r="AD77" s="14">
        <v>1187.450473921672</v>
      </c>
      <c r="AE77" s="14">
        <v>1234.1163119422906</v>
      </c>
      <c r="AF77" s="14">
        <v>1033.3881022886694</v>
      </c>
      <c r="AG77" s="14">
        <v>1395.8433119979227</v>
      </c>
      <c r="AH77" s="14">
        <v>1465.7609218384125</v>
      </c>
      <c r="AI77" s="14">
        <v>1557.2894354437324</v>
      </c>
      <c r="AJ77" s="14">
        <v>1854.8545867155658</v>
      </c>
      <c r="AK77" s="14">
        <v>2468.04806274972</v>
      </c>
      <c r="AL77" s="14">
        <v>2278.74779654535</v>
      </c>
      <c r="AM77" s="14">
        <v>2446.462334533916</v>
      </c>
      <c r="AN77" s="14">
        <v>2443.1484711413073</v>
      </c>
      <c r="AO77" s="14">
        <v>2768.0576227162355</v>
      </c>
      <c r="AP77" s="14">
        <v>2914.814966327224</v>
      </c>
      <c r="AQ77" s="14">
        <v>2811.8952471406806</v>
      </c>
      <c r="AR77" s="14">
        <v>2121.89628894503</v>
      </c>
      <c r="AS77" s="14">
        <v>1996.6586479072864</v>
      </c>
      <c r="AT77" s="14">
        <v>1367.8240983487838</v>
      </c>
      <c r="AU77" s="14">
        <v>2698.4087730683077</v>
      </c>
      <c r="AV77" s="14">
        <v>1812.4970982692926</v>
      </c>
      <c r="AW77" s="14">
        <v>2755.3599726307007</v>
      </c>
    </row>
    <row r="78" spans="1:49" ht="12">
      <c r="A78" s="12" t="s">
        <v>4</v>
      </c>
      <c r="B78" s="22">
        <v>212.4287</v>
      </c>
      <c r="C78" s="22">
        <v>320.09621</v>
      </c>
      <c r="D78" s="22">
        <v>107.57340999999997</v>
      </c>
      <c r="E78" s="22">
        <v>316.38397</v>
      </c>
      <c r="F78" s="22">
        <v>178.05755999999997</v>
      </c>
      <c r="G78" s="22">
        <v>197.97880000000004</v>
      </c>
      <c r="H78" s="22">
        <v>179.67951</v>
      </c>
      <c r="I78" s="22">
        <v>310.028362</v>
      </c>
      <c r="J78" s="22">
        <v>250.230335525</v>
      </c>
      <c r="K78" s="22">
        <v>251.77288830000003</v>
      </c>
      <c r="L78" s="22">
        <v>297.32752715475004</v>
      </c>
      <c r="M78" s="22">
        <v>101.31092589357183</v>
      </c>
      <c r="N78" s="22">
        <v>265.7765548483209</v>
      </c>
      <c r="O78" s="22">
        <v>160.2597693585414</v>
      </c>
      <c r="P78" s="22">
        <v>215.84130545988762</v>
      </c>
      <c r="Q78" s="22">
        <v>5.6794522279981265</v>
      </c>
      <c r="R78" s="22">
        <v>96.74260412621183</v>
      </c>
      <c r="S78" s="22">
        <v>354.139725582113</v>
      </c>
      <c r="T78" s="22">
        <v>280.0393088421871</v>
      </c>
      <c r="U78" s="22">
        <v>229.38305430266269</v>
      </c>
      <c r="V78" s="22">
        <v>279.7207807644664</v>
      </c>
      <c r="W78" s="22">
        <v>273.2882170170428</v>
      </c>
      <c r="X78" s="14">
        <v>469.030221878969</v>
      </c>
      <c r="Y78" s="14">
        <v>861.1427928945558</v>
      </c>
      <c r="Z78" s="14">
        <v>441.4589710993274</v>
      </c>
      <c r="AA78" s="14">
        <v>752.954068273529</v>
      </c>
      <c r="AB78" s="14">
        <v>604.1809752307614</v>
      </c>
      <c r="AC78" s="14">
        <v>1104.118970079916</v>
      </c>
      <c r="AD78" s="14">
        <v>934.7453425010757</v>
      </c>
      <c r="AE78" s="14">
        <v>903.3389631456948</v>
      </c>
      <c r="AF78" s="14">
        <v>690.343611472237</v>
      </c>
      <c r="AG78" s="14">
        <v>1368.8798052955076</v>
      </c>
      <c r="AH78" s="14">
        <v>1179.5938136386092</v>
      </c>
      <c r="AI78" s="14">
        <v>1317.326735217674</v>
      </c>
      <c r="AJ78" s="14">
        <v>1891.5300064696537</v>
      </c>
      <c r="AK78" s="14">
        <v>2464.4487629082314</v>
      </c>
      <c r="AL78" s="14">
        <v>1777.0191033459405</v>
      </c>
      <c r="AM78" s="14">
        <v>1866.995802523139</v>
      </c>
      <c r="AN78" s="14">
        <v>2316.385994601038</v>
      </c>
      <c r="AO78" s="14">
        <v>3033.6999749545143</v>
      </c>
      <c r="AP78" s="14">
        <v>2251.350950899927</v>
      </c>
      <c r="AQ78" s="14">
        <v>2654.626532612288</v>
      </c>
      <c r="AR78" s="14">
        <v>2073.5885967611825</v>
      </c>
      <c r="AS78" s="14">
        <v>2464.437079223041</v>
      </c>
      <c r="AT78" s="14">
        <v>1179.111000958662</v>
      </c>
      <c r="AU78" s="14">
        <v>1821.186656497415</v>
      </c>
      <c r="AV78" s="14">
        <v>1534.8016087057058</v>
      </c>
      <c r="AW78" s="14">
        <v>2114.289435213152</v>
      </c>
    </row>
    <row r="79" spans="1:49" ht="1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ht="12">
      <c r="A80" s="15" t="s">
        <v>28</v>
      </c>
      <c r="B80" s="29">
        <v>-0.0525</v>
      </c>
      <c r="C80" s="29">
        <v>-0.05401999999999999</v>
      </c>
      <c r="D80" s="29">
        <v>0</v>
      </c>
      <c r="E80" s="29">
        <v>-0.36182000000000003</v>
      </c>
      <c r="F80" s="29">
        <v>-0.06552</v>
      </c>
      <c r="G80" s="29">
        <v>-0.03971999999999999</v>
      </c>
      <c r="H80" s="29">
        <v>-0.06262000000000002</v>
      </c>
      <c r="I80" s="29">
        <v>-0.08738999999999997</v>
      </c>
      <c r="J80" s="29">
        <v>-0.25525</v>
      </c>
      <c r="K80" s="29">
        <v>0.07916999999999996</v>
      </c>
      <c r="L80" s="29">
        <v>-0.10174</v>
      </c>
      <c r="M80" s="29">
        <v>-0.07501000000000002</v>
      </c>
      <c r="N80" s="29">
        <v>-0.35283000000000003</v>
      </c>
      <c r="O80" s="29">
        <v>0.14497000000000002</v>
      </c>
      <c r="P80" s="29">
        <v>-0.16734000000000002</v>
      </c>
      <c r="Q80" s="29">
        <v>-0.1601950608279999</v>
      </c>
      <c r="R80" s="29">
        <v>-0.133718827496</v>
      </c>
      <c r="S80" s="29">
        <v>-0.11031462163500003</v>
      </c>
      <c r="T80" s="29">
        <v>-0.14574987978699996</v>
      </c>
      <c r="U80" s="29">
        <v>-0.10653084922</v>
      </c>
      <c r="V80" s="29">
        <v>-0.12004644244099999</v>
      </c>
      <c r="W80" s="29">
        <v>-0.10647234695700002</v>
      </c>
      <c r="X80" s="17">
        <v>-0.103337151934</v>
      </c>
      <c r="Y80" s="17">
        <v>-0.150969150247</v>
      </c>
      <c r="Z80" s="17">
        <v>-0.12876775884400002</v>
      </c>
      <c r="AA80" s="17">
        <v>-0.142038399208</v>
      </c>
      <c r="AB80" s="17">
        <v>-0.313787533873</v>
      </c>
      <c r="AC80" s="17">
        <v>-0.10885939216499989</v>
      </c>
      <c r="AD80" s="17">
        <v>9.97892378152</v>
      </c>
      <c r="AE80" s="17">
        <v>11.561006824612</v>
      </c>
      <c r="AF80" s="17">
        <v>9.752691435746</v>
      </c>
      <c r="AG80" s="17">
        <v>9.7253024952</v>
      </c>
      <c r="AH80" s="17">
        <v>8.850444437248</v>
      </c>
      <c r="AI80" s="17">
        <v>10.629943611962998</v>
      </c>
      <c r="AJ80" s="17">
        <v>9.801176898749</v>
      </c>
      <c r="AK80" s="17">
        <v>10.91958170936191</v>
      </c>
      <c r="AL80" s="17">
        <v>8.51464684418409</v>
      </c>
      <c r="AM80" s="17">
        <v>6.131175950121591</v>
      </c>
      <c r="AN80" s="17">
        <v>7.372748745509092</v>
      </c>
      <c r="AO80" s="17">
        <v>8.972177861814773</v>
      </c>
      <c r="AP80" s="17">
        <v>8.104969437794319</v>
      </c>
      <c r="AQ80" s="17">
        <v>8.518515995740907</v>
      </c>
      <c r="AR80" s="17">
        <v>7.052030999225002</v>
      </c>
      <c r="AS80" s="17">
        <v>6.838960339160227</v>
      </c>
      <c r="AT80" s="17">
        <v>6.040493164600001</v>
      </c>
      <c r="AU80" s="17">
        <v>7.443363757699998</v>
      </c>
      <c r="AV80" s="17">
        <v>11.179586089100003</v>
      </c>
      <c r="AW80" s="17">
        <v>14.729560964199996</v>
      </c>
    </row>
    <row r="81" spans="1:49" ht="12">
      <c r="A81" s="18" t="s">
        <v>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f>0+0.07917</f>
        <v>0.07917</v>
      </c>
      <c r="L81" s="22">
        <v>0</v>
      </c>
      <c r="M81" s="22">
        <v>0</v>
      </c>
      <c r="N81" s="22">
        <v>0</v>
      </c>
      <c r="O81" s="22">
        <f>0+0.14497</f>
        <v>0.14497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10.1159</v>
      </c>
      <c r="AE81" s="14">
        <v>11.68261</v>
      </c>
      <c r="AF81" s="14">
        <v>9.91694</v>
      </c>
      <c r="AG81" s="14">
        <v>9.83602</v>
      </c>
      <c r="AH81" s="14">
        <v>9.00072</v>
      </c>
      <c r="AI81" s="14">
        <v>10.83999</v>
      </c>
      <c r="AJ81" s="14">
        <v>10.087480000000001</v>
      </c>
      <c r="AK81" s="14">
        <v>11.09658</v>
      </c>
      <c r="AL81" s="14">
        <v>8.892852272727273</v>
      </c>
      <c r="AM81" s="14">
        <v>6.746079545454546</v>
      </c>
      <c r="AN81" s="14">
        <v>8.030977272727274</v>
      </c>
      <c r="AO81" s="14">
        <v>9.477079545454547</v>
      </c>
      <c r="AP81" s="14">
        <v>8.61596590909091</v>
      </c>
      <c r="AQ81" s="14">
        <v>9.220829545454546</v>
      </c>
      <c r="AR81" s="14">
        <v>7.8620681818181835</v>
      </c>
      <c r="AS81" s="14">
        <v>7.5</v>
      </c>
      <c r="AT81" s="14">
        <v>6.462535154600001</v>
      </c>
      <c r="AU81" s="14">
        <v>8.017619327699999</v>
      </c>
      <c r="AV81" s="14">
        <v>12.121708149100002</v>
      </c>
      <c r="AW81" s="14">
        <v>15.441192944199997</v>
      </c>
    </row>
    <row r="82" spans="1:49" ht="12">
      <c r="A82" s="18" t="s">
        <v>4</v>
      </c>
      <c r="B82" s="22">
        <v>0.0525</v>
      </c>
      <c r="C82" s="22">
        <v>0.05401999999999999</v>
      </c>
      <c r="D82" s="22">
        <v>0</v>
      </c>
      <c r="E82" s="22">
        <v>0.36182000000000003</v>
      </c>
      <c r="F82" s="22">
        <v>0.06552</v>
      </c>
      <c r="G82" s="22">
        <v>0.03971999999999999</v>
      </c>
      <c r="H82" s="22">
        <v>0.06262000000000002</v>
      </c>
      <c r="I82" s="22">
        <v>0.08738999999999997</v>
      </c>
      <c r="J82" s="22">
        <v>0.25525</v>
      </c>
      <c r="K82" s="22">
        <v>0</v>
      </c>
      <c r="L82" s="22">
        <v>0.10174</v>
      </c>
      <c r="M82" s="22">
        <v>0.07501000000000002</v>
      </c>
      <c r="N82" s="22">
        <v>0.35283000000000003</v>
      </c>
      <c r="O82" s="22">
        <v>0</v>
      </c>
      <c r="P82" s="22">
        <v>0.16734000000000002</v>
      </c>
      <c r="Q82" s="22">
        <v>0.1601950608279999</v>
      </c>
      <c r="R82" s="22">
        <v>0.133718827496</v>
      </c>
      <c r="S82" s="22">
        <v>0.11031462163500003</v>
      </c>
      <c r="T82" s="22">
        <v>0.14574987978699996</v>
      </c>
      <c r="U82" s="22">
        <v>0.10653084922</v>
      </c>
      <c r="V82" s="22">
        <v>0.12004644244099999</v>
      </c>
      <c r="W82" s="22">
        <v>0.10647234695700002</v>
      </c>
      <c r="X82" s="14">
        <v>0.103337151934</v>
      </c>
      <c r="Y82" s="14">
        <v>0.150969150247</v>
      </c>
      <c r="Z82" s="14">
        <v>0.12876775884400002</v>
      </c>
      <c r="AA82" s="14">
        <v>0.142038399208</v>
      </c>
      <c r="AB82" s="14">
        <v>0.313787533873</v>
      </c>
      <c r="AC82" s="14">
        <v>0.10885939216499989</v>
      </c>
      <c r="AD82" s="14">
        <v>0.13697621848</v>
      </c>
      <c r="AE82" s="14">
        <v>0.12160317538800001</v>
      </c>
      <c r="AF82" s="14">
        <v>0.16424856425399997</v>
      </c>
      <c r="AG82" s="14">
        <v>0.11071750480000002</v>
      </c>
      <c r="AH82" s="14">
        <v>0.150275562752</v>
      </c>
      <c r="AI82" s="14">
        <v>0.21004638803700001</v>
      </c>
      <c r="AJ82" s="14">
        <v>0.286303101251</v>
      </c>
      <c r="AK82" s="14">
        <v>0.17699829063809083</v>
      </c>
      <c r="AL82" s="14">
        <v>0.3782054285431818</v>
      </c>
      <c r="AM82" s="14">
        <v>0.6149035953329546</v>
      </c>
      <c r="AN82" s="14">
        <v>0.6582285272181817</v>
      </c>
      <c r="AO82" s="14">
        <v>0.5049016836397728</v>
      </c>
      <c r="AP82" s="14">
        <v>0.5109964712965909</v>
      </c>
      <c r="AQ82" s="14">
        <v>0.7023135497136365</v>
      </c>
      <c r="AR82" s="14">
        <v>0.8100371825931814</v>
      </c>
      <c r="AS82" s="14">
        <v>0.6610396608397728</v>
      </c>
      <c r="AT82" s="14">
        <v>0.42204199</v>
      </c>
      <c r="AU82" s="14">
        <v>0.5742555699999999</v>
      </c>
      <c r="AV82" s="14">
        <v>0.9421220600000001</v>
      </c>
      <c r="AW82" s="14">
        <v>0.7116319799999999</v>
      </c>
    </row>
    <row r="83" spans="1:49" ht="12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ht="12">
      <c r="A84" s="15" t="s">
        <v>29</v>
      </c>
      <c r="B84" s="29">
        <v>-41.7342</v>
      </c>
      <c r="C84" s="29">
        <v>-18.5811</v>
      </c>
      <c r="D84" s="29">
        <v>28.728930000000123</v>
      </c>
      <c r="E84" s="29">
        <v>-31.159679999999934</v>
      </c>
      <c r="F84" s="29">
        <v>18.736620000000038</v>
      </c>
      <c r="G84" s="29">
        <v>55.69701999999996</v>
      </c>
      <c r="H84" s="29">
        <v>-17.75343</v>
      </c>
      <c r="I84" s="29">
        <v>-4.6298090000000585</v>
      </c>
      <c r="J84" s="29">
        <v>-17.215055524999983</v>
      </c>
      <c r="K84" s="29">
        <v>25.737447699999997</v>
      </c>
      <c r="L84" s="29">
        <v>-98.23127815475002</v>
      </c>
      <c r="M84" s="29">
        <v>109.28395870150328</v>
      </c>
      <c r="N84" s="29">
        <v>58.39136515167907</v>
      </c>
      <c r="O84" s="29">
        <v>131.57146064145866</v>
      </c>
      <c r="P84" s="29">
        <v>96.09194454011231</v>
      </c>
      <c r="Q84" s="29">
        <v>62.2348937644598</v>
      </c>
      <c r="R84" s="29">
        <v>129.5270919147192</v>
      </c>
      <c r="S84" s="29">
        <v>-6.808522477091103</v>
      </c>
      <c r="T84" s="29">
        <v>134.80998296599176</v>
      </c>
      <c r="U84" s="29">
        <v>65.8761329988414</v>
      </c>
      <c r="V84" s="29">
        <v>231.82122411606662</v>
      </c>
      <c r="W84" s="29">
        <v>211.1928200460751</v>
      </c>
      <c r="X84" s="17">
        <v>160.41126441772036</v>
      </c>
      <c r="Y84" s="17">
        <v>-54.214472379961464</v>
      </c>
      <c r="Z84" s="17">
        <v>367.6036760048529</v>
      </c>
      <c r="AA84" s="17">
        <v>300.502680935491</v>
      </c>
      <c r="AB84" s="17">
        <v>71.72418328450539</v>
      </c>
      <c r="AC84" s="17">
        <v>342.38472304993843</v>
      </c>
      <c r="AD84" s="17">
        <v>242.72620763907628</v>
      </c>
      <c r="AE84" s="17">
        <v>319.21634197198375</v>
      </c>
      <c r="AF84" s="17">
        <v>333.2917993806864</v>
      </c>
      <c r="AG84" s="17">
        <v>17.23820420721501</v>
      </c>
      <c r="AH84" s="17">
        <v>277.31666376255544</v>
      </c>
      <c r="AI84" s="17">
        <v>229.33275661409556</v>
      </c>
      <c r="AJ84" s="17">
        <v>-46.4765966528368</v>
      </c>
      <c r="AK84" s="17">
        <v>-7.320281867873371</v>
      </c>
      <c r="AL84" s="17">
        <v>493.21404635522543</v>
      </c>
      <c r="AM84" s="17">
        <v>573.3353560606552</v>
      </c>
      <c r="AN84" s="17">
        <v>119.38972779476016</v>
      </c>
      <c r="AO84" s="17">
        <v>-274.6145301000929</v>
      </c>
      <c r="AP84" s="17">
        <v>655.359045989503</v>
      </c>
      <c r="AQ84" s="17">
        <v>148.75019853265135</v>
      </c>
      <c r="AR84" s="17">
        <v>41.25566118462205</v>
      </c>
      <c r="AS84" s="17">
        <v>-474.6173916549149</v>
      </c>
      <c r="AT84" s="17">
        <v>182.6726042255217</v>
      </c>
      <c r="AU84" s="17">
        <v>869.7787528131926</v>
      </c>
      <c r="AV84" s="17">
        <v>266.51590347448706</v>
      </c>
      <c r="AW84" s="17">
        <v>626.340976453349</v>
      </c>
    </row>
    <row r="85" spans="1:49" ht="12">
      <c r="A85" s="18" t="s">
        <v>3</v>
      </c>
      <c r="B85" s="22">
        <v>170.642</v>
      </c>
      <c r="C85" s="22">
        <v>301.46108999999996</v>
      </c>
      <c r="D85" s="22">
        <v>136.30234000000007</v>
      </c>
      <c r="E85" s="22">
        <v>284.8624699999999</v>
      </c>
      <c r="F85" s="22">
        <v>196.72866000000002</v>
      </c>
      <c r="G85" s="22">
        <v>253.63610000000003</v>
      </c>
      <c r="H85" s="22">
        <v>161.86345999999992</v>
      </c>
      <c r="I85" s="22">
        <v>305.31116299999996</v>
      </c>
      <c r="J85" s="22">
        <v>232.76003</v>
      </c>
      <c r="K85" s="22">
        <v>277.58950600000003</v>
      </c>
      <c r="L85" s="22">
        <v>198.99450900000005</v>
      </c>
      <c r="M85" s="22">
        <v>210.51987459507507</v>
      </c>
      <c r="N85" s="22">
        <v>323.81509</v>
      </c>
      <c r="O85" s="22">
        <v>291.9762</v>
      </c>
      <c r="P85" s="22">
        <v>311.76590999999996</v>
      </c>
      <c r="Q85" s="22">
        <v>67.75415093162985</v>
      </c>
      <c r="R85" s="22">
        <v>226.13597721343504</v>
      </c>
      <c r="S85" s="22">
        <v>347.22088848338694</v>
      </c>
      <c r="T85" s="22">
        <v>414.7035419283919</v>
      </c>
      <c r="U85" s="22">
        <v>295.1526564522842</v>
      </c>
      <c r="V85" s="22">
        <v>511.421958438092</v>
      </c>
      <c r="W85" s="22">
        <v>484.374564716161</v>
      </c>
      <c r="X85" s="14">
        <v>629.3381491447553</v>
      </c>
      <c r="Y85" s="14">
        <v>806.7773513643473</v>
      </c>
      <c r="Z85" s="14">
        <v>808.9338793453363</v>
      </c>
      <c r="AA85" s="14">
        <v>1053.314710809812</v>
      </c>
      <c r="AB85" s="14">
        <v>675.5913709813937</v>
      </c>
      <c r="AC85" s="14">
        <v>1446.3948337376892</v>
      </c>
      <c r="AD85" s="14">
        <v>1177.334573921672</v>
      </c>
      <c r="AE85" s="14">
        <v>1222.4337019422906</v>
      </c>
      <c r="AF85" s="14">
        <v>1023.4711622886693</v>
      </c>
      <c r="AG85" s="14">
        <v>1386.0072919979225</v>
      </c>
      <c r="AH85" s="14">
        <v>1456.7602018384125</v>
      </c>
      <c r="AI85" s="14">
        <v>1546.4494454437327</v>
      </c>
      <c r="AJ85" s="14">
        <v>1844.767106715566</v>
      </c>
      <c r="AK85" s="14">
        <v>2456.95148274972</v>
      </c>
      <c r="AL85" s="14">
        <v>2269.854944272623</v>
      </c>
      <c r="AM85" s="14">
        <v>2439.716254988461</v>
      </c>
      <c r="AN85" s="14">
        <v>2435.1174938685804</v>
      </c>
      <c r="AO85" s="14">
        <v>2758.580543170781</v>
      </c>
      <c r="AP85" s="14">
        <v>2906.1990004181334</v>
      </c>
      <c r="AQ85" s="14">
        <v>2802.674417595226</v>
      </c>
      <c r="AR85" s="14">
        <v>2114.0342207632116</v>
      </c>
      <c r="AS85" s="14">
        <v>1989.1586479072864</v>
      </c>
      <c r="AT85" s="14">
        <v>1361.3615631941836</v>
      </c>
      <c r="AU85" s="14">
        <v>2690.3911537406075</v>
      </c>
      <c r="AV85" s="14">
        <v>1800.3753901201928</v>
      </c>
      <c r="AW85" s="14">
        <v>2739.918779686501</v>
      </c>
    </row>
    <row r="86" spans="1:49" ht="12">
      <c r="A86" s="18" t="s">
        <v>4</v>
      </c>
      <c r="B86" s="22">
        <v>212.37619999999998</v>
      </c>
      <c r="C86" s="22">
        <v>320.04218999999995</v>
      </c>
      <c r="D86" s="22">
        <v>107.57341000000008</v>
      </c>
      <c r="E86" s="22">
        <v>316.0221499999999</v>
      </c>
      <c r="F86" s="22">
        <v>177.99203999999997</v>
      </c>
      <c r="G86" s="22">
        <v>197.93908000000005</v>
      </c>
      <c r="H86" s="22">
        <v>179.61688999999996</v>
      </c>
      <c r="I86" s="22">
        <v>309.940972</v>
      </c>
      <c r="J86" s="22">
        <v>249.975085525</v>
      </c>
      <c r="K86" s="22">
        <v>251.8520583</v>
      </c>
      <c r="L86" s="22">
        <v>297.2257871547499</v>
      </c>
      <c r="M86" s="22">
        <v>101.23591589357193</v>
      </c>
      <c r="N86" s="22">
        <v>265.42372484832094</v>
      </c>
      <c r="O86" s="22">
        <v>160.4047393585414</v>
      </c>
      <c r="P86" s="22">
        <v>215.67396545988765</v>
      </c>
      <c r="Q86" s="22">
        <v>5.519257167170053</v>
      </c>
      <c r="R86" s="22">
        <v>96.60888529871583</v>
      </c>
      <c r="S86" s="22">
        <v>354.02941096047795</v>
      </c>
      <c r="T86" s="22">
        <v>279.8935589624002</v>
      </c>
      <c r="U86" s="22">
        <v>229.27652345344268</v>
      </c>
      <c r="V86" s="22">
        <v>279.6007343220254</v>
      </c>
      <c r="W86" s="22">
        <v>273.1817446700859</v>
      </c>
      <c r="X86" s="14">
        <v>468.9268847270349</v>
      </c>
      <c r="Y86" s="14">
        <v>860.9918237443088</v>
      </c>
      <c r="Z86" s="14">
        <v>441.33020334048337</v>
      </c>
      <c r="AA86" s="14">
        <v>752.8120298743208</v>
      </c>
      <c r="AB86" s="14">
        <v>603.8671876968883</v>
      </c>
      <c r="AC86" s="14">
        <v>1104.010110687751</v>
      </c>
      <c r="AD86" s="14">
        <v>934.6083662825956</v>
      </c>
      <c r="AE86" s="14">
        <v>903.2173599703069</v>
      </c>
      <c r="AF86" s="14">
        <v>690.1793629079829</v>
      </c>
      <c r="AG86" s="14">
        <v>1368.7690877907078</v>
      </c>
      <c r="AH86" s="14">
        <v>1179.4435380758573</v>
      </c>
      <c r="AI86" s="14">
        <v>1317.1166888296368</v>
      </c>
      <c r="AJ86" s="14">
        <v>1891.2437033684027</v>
      </c>
      <c r="AK86" s="14">
        <v>2464.2717646175934</v>
      </c>
      <c r="AL86" s="14">
        <v>1776.6408979173973</v>
      </c>
      <c r="AM86" s="14">
        <v>1866.3808989278061</v>
      </c>
      <c r="AN86" s="14">
        <v>2315.72776607382</v>
      </c>
      <c r="AO86" s="14">
        <v>3033.1950732708738</v>
      </c>
      <c r="AP86" s="14">
        <v>2250.8399544286303</v>
      </c>
      <c r="AQ86" s="14">
        <v>2653.9242190625746</v>
      </c>
      <c r="AR86" s="14">
        <v>2072.77855957859</v>
      </c>
      <c r="AS86" s="14">
        <v>2463.7760395622013</v>
      </c>
      <c r="AT86" s="14">
        <v>1178.688958968662</v>
      </c>
      <c r="AU86" s="14">
        <v>1820.612400927415</v>
      </c>
      <c r="AV86" s="14">
        <v>1533.8594866457058</v>
      </c>
      <c r="AW86" s="14">
        <v>2113.5778032331523</v>
      </c>
    </row>
    <row r="87" spans="1:49" ht="6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ht="14.25">
      <c r="A88" s="27" t="s">
        <v>30</v>
      </c>
      <c r="B88" s="20">
        <v>87.12459999999999</v>
      </c>
      <c r="C88" s="20">
        <v>97.60591</v>
      </c>
      <c r="D88" s="20">
        <v>107.79100000000005</v>
      </c>
      <c r="E88" s="20">
        <v>118.65927999999997</v>
      </c>
      <c r="F88" s="20">
        <v>60.759589999999996</v>
      </c>
      <c r="G88" s="20">
        <v>107.99035999999998</v>
      </c>
      <c r="H88" s="20">
        <v>99.64516999999998</v>
      </c>
      <c r="I88" s="20">
        <v>101.38625000000008</v>
      </c>
      <c r="J88" s="20">
        <v>65.40189000000001</v>
      </c>
      <c r="K88" s="20">
        <v>98.68884</v>
      </c>
      <c r="L88" s="20">
        <v>96.21778999999998</v>
      </c>
      <c r="M88" s="20">
        <v>114.5203509700001</v>
      </c>
      <c r="N88" s="20">
        <v>71.92100097000001</v>
      </c>
      <c r="O88" s="20">
        <v>111.25737903</v>
      </c>
      <c r="P88" s="20">
        <v>106.60501</v>
      </c>
      <c r="Q88" s="20">
        <v>83.77554063842501</v>
      </c>
      <c r="R88" s="20">
        <v>91.646582380661</v>
      </c>
      <c r="S88" s="20">
        <v>135.48590480598796</v>
      </c>
      <c r="T88" s="20">
        <v>138.4935327966391</v>
      </c>
      <c r="U88" s="20">
        <v>102.26967180451811</v>
      </c>
      <c r="V88" s="20">
        <v>111.89196003142662</v>
      </c>
      <c r="W88" s="20">
        <v>156.10606655052425</v>
      </c>
      <c r="X88" s="11">
        <v>89.99043457299072</v>
      </c>
      <c r="Y88" s="11">
        <v>136.46007628328837</v>
      </c>
      <c r="Z88" s="11">
        <v>125.22273486170563</v>
      </c>
      <c r="AA88" s="11">
        <v>179.01839493117205</v>
      </c>
      <c r="AB88" s="11">
        <v>125.32033343159377</v>
      </c>
      <c r="AC88" s="11">
        <v>171.88524145060651</v>
      </c>
      <c r="AD88" s="11">
        <v>167.44823631713172</v>
      </c>
      <c r="AE88" s="11">
        <v>255.58562363991265</v>
      </c>
      <c r="AF88" s="11">
        <v>247.08763743003277</v>
      </c>
      <c r="AG88" s="11">
        <v>233.66977825513774</v>
      </c>
      <c r="AH88" s="11">
        <v>215.4761356919165</v>
      </c>
      <c r="AI88" s="11">
        <v>196.77978214175798</v>
      </c>
      <c r="AJ88" s="11">
        <v>128.43497344401456</v>
      </c>
      <c r="AK88" s="11">
        <v>460.80748023198606</v>
      </c>
      <c r="AL88" s="11">
        <v>255.76585920101815</v>
      </c>
      <c r="AM88" s="11">
        <v>342.60531788416256</v>
      </c>
      <c r="AN88" s="11">
        <v>322.7995508211579</v>
      </c>
      <c r="AO88" s="11">
        <v>469.77462710979194</v>
      </c>
      <c r="AP88" s="11">
        <v>267.35099857469066</v>
      </c>
      <c r="AQ88" s="11">
        <v>258.89604927684576</v>
      </c>
      <c r="AR88" s="11">
        <v>281.00034509978013</v>
      </c>
      <c r="AS88" s="11">
        <v>340.67634386739775</v>
      </c>
      <c r="AT88" s="11">
        <v>196.74197582062504</v>
      </c>
      <c r="AU88" s="11">
        <v>149.69308189062497</v>
      </c>
      <c r="AV88" s="11">
        <v>162.60570897312508</v>
      </c>
      <c r="AW88" s="11">
        <v>362.629907010625</v>
      </c>
    </row>
    <row r="89" spans="1:49" ht="12">
      <c r="A89" s="18" t="s">
        <v>3</v>
      </c>
      <c r="B89" s="22">
        <v>93.07700000000001</v>
      </c>
      <c r="C89" s="22">
        <v>113.84266999999998</v>
      </c>
      <c r="D89" s="22">
        <v>110.66694999999999</v>
      </c>
      <c r="E89" s="22">
        <v>138.86332</v>
      </c>
      <c r="F89" s="22">
        <v>73.41284</v>
      </c>
      <c r="G89" s="22">
        <v>112.63411</v>
      </c>
      <c r="H89" s="22">
        <v>111.90948</v>
      </c>
      <c r="I89" s="22">
        <v>112.19119999999998</v>
      </c>
      <c r="J89" s="22">
        <v>71.79988999999999</v>
      </c>
      <c r="K89" s="22">
        <v>105.24018000000002</v>
      </c>
      <c r="L89" s="22">
        <v>104.02984999999995</v>
      </c>
      <c r="M89" s="22">
        <v>139.88583</v>
      </c>
      <c r="N89" s="22">
        <v>79.97533</v>
      </c>
      <c r="O89" s="22">
        <v>127.63124</v>
      </c>
      <c r="P89" s="22">
        <v>115.84110999999999</v>
      </c>
      <c r="Q89" s="22">
        <v>147.07652806921197</v>
      </c>
      <c r="R89" s="22">
        <v>101.993813979306</v>
      </c>
      <c r="S89" s="22">
        <v>144.693125978696</v>
      </c>
      <c r="T89" s="22">
        <v>150.74092816661303</v>
      </c>
      <c r="U89" s="22">
        <v>133.3083208494209</v>
      </c>
      <c r="V89" s="22">
        <v>131.274232605453</v>
      </c>
      <c r="W89" s="22">
        <v>172.15429741731498</v>
      </c>
      <c r="X89" s="14">
        <v>108.503679158503</v>
      </c>
      <c r="Y89" s="14">
        <v>167.07716549259214</v>
      </c>
      <c r="Z89" s="14">
        <v>141.61067894113899</v>
      </c>
      <c r="AA89" s="14">
        <v>198.857520133028</v>
      </c>
      <c r="AB89" s="14">
        <v>148.89950849929102</v>
      </c>
      <c r="AC89" s="14">
        <v>191.80501423873554</v>
      </c>
      <c r="AD89" s="14">
        <v>202.28483359765298</v>
      </c>
      <c r="AE89" s="14">
        <v>289.0962093829859</v>
      </c>
      <c r="AF89" s="14">
        <v>272.2888022806972</v>
      </c>
      <c r="AG89" s="14">
        <v>348.43241222931795</v>
      </c>
      <c r="AH89" s="14">
        <v>274.216368124732</v>
      </c>
      <c r="AI89" s="14">
        <v>238.46404382878598</v>
      </c>
      <c r="AJ89" s="14">
        <v>229.53137009751003</v>
      </c>
      <c r="AK89" s="14">
        <v>590.5137026686707</v>
      </c>
      <c r="AL89" s="14">
        <v>317.8858495431216</v>
      </c>
      <c r="AM89" s="14">
        <v>404.4404298641228</v>
      </c>
      <c r="AN89" s="14">
        <v>412.230204151109</v>
      </c>
      <c r="AO89" s="14">
        <v>559.3419440210159</v>
      </c>
      <c r="AP89" s="14">
        <v>573.7530151667171</v>
      </c>
      <c r="AQ89" s="14">
        <v>354.69095018573637</v>
      </c>
      <c r="AR89" s="14">
        <v>443.2986152178995</v>
      </c>
      <c r="AS89" s="14">
        <v>496.23292487312386</v>
      </c>
      <c r="AT89" s="14">
        <v>330.1924492306251</v>
      </c>
      <c r="AU89" s="14">
        <v>352.857537380625</v>
      </c>
      <c r="AV89" s="14">
        <v>435.175202730625</v>
      </c>
      <c r="AW89" s="14">
        <v>552.482897650625</v>
      </c>
    </row>
    <row r="90" spans="1:49" ht="12">
      <c r="A90" s="18" t="s">
        <v>4</v>
      </c>
      <c r="B90" s="22">
        <v>5.9524</v>
      </c>
      <c r="C90" s="22">
        <v>16.23676</v>
      </c>
      <c r="D90" s="22">
        <v>2.8759499999999996</v>
      </c>
      <c r="E90" s="22">
        <v>20.204039999999996</v>
      </c>
      <c r="F90" s="22">
        <v>12.65325</v>
      </c>
      <c r="G90" s="22">
        <v>4.643750000000001</v>
      </c>
      <c r="H90" s="22">
        <v>12.264309999999998</v>
      </c>
      <c r="I90" s="22">
        <v>10.804950000000005</v>
      </c>
      <c r="J90" s="22">
        <v>6.398</v>
      </c>
      <c r="K90" s="22">
        <v>6.55134</v>
      </c>
      <c r="L90" s="22">
        <v>7.812059999999999</v>
      </c>
      <c r="M90" s="22">
        <v>25.36547903</v>
      </c>
      <c r="N90" s="22">
        <v>8.054329029999998</v>
      </c>
      <c r="O90" s="22">
        <v>16.373860970000003</v>
      </c>
      <c r="P90" s="22">
        <v>9.2361</v>
      </c>
      <c r="Q90" s="22">
        <v>63.30098743078701</v>
      </c>
      <c r="R90" s="22">
        <v>10.347231598645</v>
      </c>
      <c r="S90" s="22">
        <v>9.207221172707996</v>
      </c>
      <c r="T90" s="22">
        <v>12.247395369974004</v>
      </c>
      <c r="U90" s="22">
        <v>31.038649044902776</v>
      </c>
      <c r="V90" s="22">
        <v>19.38227257402639</v>
      </c>
      <c r="W90" s="22">
        <v>16.048230866790735</v>
      </c>
      <c r="X90" s="14">
        <v>18.513244585512272</v>
      </c>
      <c r="Y90" s="14">
        <v>30.617089209303753</v>
      </c>
      <c r="Z90" s="14">
        <v>16.387944079433353</v>
      </c>
      <c r="AA90" s="14">
        <v>19.839125201855925</v>
      </c>
      <c r="AB90" s="14">
        <v>23.579175067697232</v>
      </c>
      <c r="AC90" s="14">
        <v>19.91977278812901</v>
      </c>
      <c r="AD90" s="14">
        <v>34.83659728052129</v>
      </c>
      <c r="AE90" s="14">
        <v>33.5105857430732</v>
      </c>
      <c r="AF90" s="14">
        <v>25.201164850664398</v>
      </c>
      <c r="AG90" s="14">
        <v>114.76263397418019</v>
      </c>
      <c r="AH90" s="14">
        <v>58.74023243281551</v>
      </c>
      <c r="AI90" s="14">
        <v>41.684261687028</v>
      </c>
      <c r="AJ90" s="14">
        <v>101.09639665349546</v>
      </c>
      <c r="AK90" s="14">
        <v>129.70622243668464</v>
      </c>
      <c r="AL90" s="14">
        <v>62.119990342103414</v>
      </c>
      <c r="AM90" s="14">
        <v>61.83511197996022</v>
      </c>
      <c r="AN90" s="14">
        <v>89.43065332995113</v>
      </c>
      <c r="AO90" s="14">
        <v>89.56731691122397</v>
      </c>
      <c r="AP90" s="14">
        <v>306.4020165920264</v>
      </c>
      <c r="AQ90" s="14">
        <v>95.7949009088906</v>
      </c>
      <c r="AR90" s="14">
        <v>162.29827011811938</v>
      </c>
      <c r="AS90" s="14">
        <v>155.5565810057261</v>
      </c>
      <c r="AT90" s="14">
        <v>133.45047340999997</v>
      </c>
      <c r="AU90" s="14">
        <v>203.16445549000002</v>
      </c>
      <c r="AV90" s="14">
        <v>272.56949375749997</v>
      </c>
      <c r="AW90" s="14">
        <v>189.85299064000003</v>
      </c>
    </row>
    <row r="91" spans="1:49" ht="14.25" customHeight="1">
      <c r="A91" s="28" t="s">
        <v>31</v>
      </c>
      <c r="B91" s="16">
        <v>-2.3001</v>
      </c>
      <c r="C91" s="16">
        <v>-12.612829999999999</v>
      </c>
      <c r="D91" s="16">
        <v>2.6673599999999986</v>
      </c>
      <c r="E91" s="16">
        <v>-14.092499999999998</v>
      </c>
      <c r="F91" s="16">
        <v>-10.01542</v>
      </c>
      <c r="G91" s="16">
        <v>-1.2220499999999994</v>
      </c>
      <c r="H91" s="16">
        <v>-0.37326000000000015</v>
      </c>
      <c r="I91" s="16">
        <v>-6.1324000000000005</v>
      </c>
      <c r="J91" s="16">
        <v>-0.99118</v>
      </c>
      <c r="K91" s="16">
        <v>1.40136</v>
      </c>
      <c r="L91" s="16">
        <v>7.53969</v>
      </c>
      <c r="M91" s="16">
        <v>-17.107639029999998</v>
      </c>
      <c r="N91" s="16">
        <v>-2.5517990299999997</v>
      </c>
      <c r="O91" s="16">
        <v>-9.52516097</v>
      </c>
      <c r="P91" s="16">
        <v>-0.7091500000000011</v>
      </c>
      <c r="Q91" s="16">
        <v>-56.067870766725</v>
      </c>
      <c r="R91" s="16">
        <v>-2.741567958059</v>
      </c>
      <c r="S91" s="16">
        <v>-1.174963415344</v>
      </c>
      <c r="T91" s="16">
        <v>-0.7791780934039991</v>
      </c>
      <c r="U91" s="16">
        <v>-20.488365036976774</v>
      </c>
      <c r="V91" s="16">
        <v>-7.957131279980389</v>
      </c>
      <c r="W91" s="16">
        <v>-1.6804417099887363</v>
      </c>
      <c r="X91" s="17">
        <v>6.671684492373735</v>
      </c>
      <c r="Y91" s="17">
        <v>2.845954911260244</v>
      </c>
      <c r="Z91" s="17">
        <v>-4.583494166589357</v>
      </c>
      <c r="AA91" s="17">
        <v>-6.138518663313926</v>
      </c>
      <c r="AB91" s="17">
        <v>-4.7699552211502345</v>
      </c>
      <c r="AC91" s="17">
        <v>-4.141757282553</v>
      </c>
      <c r="AD91" s="17">
        <v>-21.29723139838429</v>
      </c>
      <c r="AE91" s="17">
        <v>-20.101714367094193</v>
      </c>
      <c r="AF91" s="17">
        <v>-4.1204431554574</v>
      </c>
      <c r="AG91" s="17">
        <v>-91.77627410770117</v>
      </c>
      <c r="AH91" s="17">
        <v>-40.211289606801515</v>
      </c>
      <c r="AI91" s="17">
        <v>-23.326542506525996</v>
      </c>
      <c r="AJ91" s="17">
        <v>-75.36759907813047</v>
      </c>
      <c r="AK91" s="17">
        <v>-100.41655348392446</v>
      </c>
      <c r="AL91" s="17">
        <v>-40.55274989257955</v>
      </c>
      <c r="AM91" s="17">
        <v>-33.58964773359773</v>
      </c>
      <c r="AN91" s="17">
        <v>-48.72399021252045</v>
      </c>
      <c r="AO91" s="17">
        <v>-48.68160917718763</v>
      </c>
      <c r="AP91" s="17">
        <v>-270.8014641226503</v>
      </c>
      <c r="AQ91" s="17">
        <v>-62.57873475235423</v>
      </c>
      <c r="AR91" s="17">
        <v>-129.76979752972045</v>
      </c>
      <c r="AS91" s="17">
        <v>-104.27276989224887</v>
      </c>
      <c r="AT91" s="17">
        <v>-85.03320148</v>
      </c>
      <c r="AU91" s="17">
        <v>-48.03489870000001</v>
      </c>
      <c r="AV91" s="17">
        <v>-196.94926997</v>
      </c>
      <c r="AW91" s="17">
        <v>-108.88248485000004</v>
      </c>
    </row>
    <row r="92" spans="1:49" ht="12">
      <c r="A92" s="21" t="s">
        <v>3</v>
      </c>
      <c r="B92" s="13">
        <v>0.5805</v>
      </c>
      <c r="C92" s="13">
        <v>0.3473400000000001</v>
      </c>
      <c r="D92" s="13">
        <f>0.42375+2.24361</f>
        <v>2.66736</v>
      </c>
      <c r="E92" s="13">
        <v>0.4708500000000002</v>
      </c>
      <c r="F92" s="13">
        <v>0.01284</v>
      </c>
      <c r="G92" s="13">
        <v>0.3741</v>
      </c>
      <c r="H92" s="13">
        <v>5.23949</v>
      </c>
      <c r="I92" s="13">
        <v>0.4012000000000002</v>
      </c>
      <c r="J92" s="13">
        <v>0.39988999999999997</v>
      </c>
      <c r="K92" s="13">
        <v>3.8244800000000003</v>
      </c>
      <c r="L92" s="13">
        <v>8.615549999999999</v>
      </c>
      <c r="M92" s="13">
        <v>0.3958300000000019</v>
      </c>
      <c r="N92" s="13">
        <v>0.19533</v>
      </c>
      <c r="O92" s="13">
        <v>0.5012399999999999</v>
      </c>
      <c r="P92" s="13">
        <v>0.7911100000000002</v>
      </c>
      <c r="Q92" s="13">
        <v>0.5765280692119998</v>
      </c>
      <c r="R92" s="13">
        <v>0.8838139793059999</v>
      </c>
      <c r="S92" s="13">
        <v>0.0031259786960000646</v>
      </c>
      <c r="T92" s="13">
        <v>0.980928166613</v>
      </c>
      <c r="U92" s="13">
        <v>1.4383208494210005</v>
      </c>
      <c r="V92" s="13">
        <v>0.3742326054530001</v>
      </c>
      <c r="W92" s="13">
        <v>0.504297417315</v>
      </c>
      <c r="X92" s="14">
        <v>8.673679158502999</v>
      </c>
      <c r="Y92" s="14">
        <v>10.605881798605001</v>
      </c>
      <c r="Z92" s="14">
        <v>0.9106789411389999</v>
      </c>
      <c r="AA92" s="14">
        <v>0.7275201330280001</v>
      </c>
      <c r="AB92" s="14">
        <v>0.8095084992909999</v>
      </c>
      <c r="AC92" s="14">
        <v>0.7094167805530001</v>
      </c>
      <c r="AD92" s="14">
        <v>1.5641085976530003</v>
      </c>
      <c r="AE92" s="14">
        <v>0.503384914646</v>
      </c>
      <c r="AF92" s="14">
        <v>2.360208929912</v>
      </c>
      <c r="AG92" s="14">
        <v>1.2208720428680004</v>
      </c>
      <c r="AH92" s="14">
        <v>1.7805866412530003</v>
      </c>
      <c r="AI92" s="14">
        <v>0.640153730782</v>
      </c>
      <c r="AJ92" s="14">
        <v>1.134668834798</v>
      </c>
      <c r="AK92" s="14">
        <v>3.622300334358272</v>
      </c>
      <c r="AL92" s="14">
        <v>3.7160661626795455</v>
      </c>
      <c r="AM92" s="14">
        <v>2.1404604231772724</v>
      </c>
      <c r="AN92" s="14">
        <v>6.481015167852274</v>
      </c>
      <c r="AO92" s="14">
        <v>6.962282803359091</v>
      </c>
      <c r="AP92" s="14">
        <v>5.984155663693182</v>
      </c>
      <c r="AQ92" s="14">
        <v>3.209099195167046</v>
      </c>
      <c r="AR92" s="14">
        <v>8.58386965887841</v>
      </c>
      <c r="AS92" s="14">
        <v>3.9807303473068196</v>
      </c>
      <c r="AT92" s="14">
        <v>6.180457140000001</v>
      </c>
      <c r="AU92" s="14">
        <v>5.5985271</v>
      </c>
      <c r="AV92" s="14">
        <v>11.52916999</v>
      </c>
      <c r="AW92" s="14">
        <v>18.399723700000003</v>
      </c>
    </row>
    <row r="93" spans="1:49" ht="12">
      <c r="A93" s="21" t="s">
        <v>4</v>
      </c>
      <c r="B93" s="13">
        <v>2.8806</v>
      </c>
      <c r="C93" s="13">
        <v>12.96017</v>
      </c>
      <c r="D93" s="13">
        <v>0</v>
      </c>
      <c r="E93" s="13">
        <v>14.56335</v>
      </c>
      <c r="F93" s="13">
        <v>10.02826</v>
      </c>
      <c r="G93" s="13">
        <v>1.5961500000000015</v>
      </c>
      <c r="H93" s="13">
        <v>5.612749999999998</v>
      </c>
      <c r="I93" s="13">
        <v>6.5336</v>
      </c>
      <c r="J93" s="13">
        <v>1.39107</v>
      </c>
      <c r="K93" s="13">
        <v>2.42312</v>
      </c>
      <c r="L93" s="13">
        <v>1.0758599999999996</v>
      </c>
      <c r="M93" s="13">
        <v>17.503469029999998</v>
      </c>
      <c r="N93" s="13">
        <v>2.74712903</v>
      </c>
      <c r="O93" s="13">
        <v>10.026400970000001</v>
      </c>
      <c r="P93" s="13">
        <v>1.5002599999999973</v>
      </c>
      <c r="Q93" s="13">
        <v>56.644398835937004</v>
      </c>
      <c r="R93" s="13">
        <v>3.625381937365</v>
      </c>
      <c r="S93" s="13">
        <v>1.1780893940399997</v>
      </c>
      <c r="T93" s="13">
        <v>1.7601062600169985</v>
      </c>
      <c r="U93" s="13">
        <v>21.926685886397777</v>
      </c>
      <c r="V93" s="13">
        <v>8.331363885433388</v>
      </c>
      <c r="W93" s="13">
        <v>2.1847391273037364</v>
      </c>
      <c r="X93" s="14">
        <v>2.0019946661292662</v>
      </c>
      <c r="Y93" s="14">
        <v>7.759926887344758</v>
      </c>
      <c r="Z93" s="14">
        <v>5.494173107728358</v>
      </c>
      <c r="AA93" s="14">
        <v>6.866038796341926</v>
      </c>
      <c r="AB93" s="14">
        <v>5.579463720441234</v>
      </c>
      <c r="AC93" s="14">
        <v>4.851174063106</v>
      </c>
      <c r="AD93" s="14">
        <v>22.86133999603729</v>
      </c>
      <c r="AE93" s="14">
        <v>20.605099281740195</v>
      </c>
      <c r="AF93" s="14">
        <v>6.4806520853694</v>
      </c>
      <c r="AG93" s="14">
        <v>92.9971461505692</v>
      </c>
      <c r="AH93" s="14">
        <v>41.99187624805452</v>
      </c>
      <c r="AI93" s="14">
        <v>23.966696237307996</v>
      </c>
      <c r="AJ93" s="14">
        <v>76.50226791292847</v>
      </c>
      <c r="AK93" s="14">
        <v>104.03885381828273</v>
      </c>
      <c r="AL93" s="14">
        <v>44.268816055259094</v>
      </c>
      <c r="AM93" s="14">
        <v>35.730108156775</v>
      </c>
      <c r="AN93" s="14">
        <v>55.205005380372725</v>
      </c>
      <c r="AO93" s="14">
        <v>55.64389198054671</v>
      </c>
      <c r="AP93" s="14">
        <v>276.7856197863435</v>
      </c>
      <c r="AQ93" s="14">
        <v>65.78783394752128</v>
      </c>
      <c r="AR93" s="14">
        <v>138.35366718859885</v>
      </c>
      <c r="AS93" s="14">
        <v>108.25350023955569</v>
      </c>
      <c r="AT93" s="14">
        <v>91.21365862</v>
      </c>
      <c r="AU93" s="14">
        <v>53.633425800000005</v>
      </c>
      <c r="AV93" s="14">
        <v>208.47843996</v>
      </c>
      <c r="AW93" s="14">
        <v>127.28220855000004</v>
      </c>
    </row>
    <row r="94" spans="1:49" ht="12">
      <c r="A94" s="28" t="s">
        <v>32</v>
      </c>
      <c r="B94" s="16">
        <v>89.42469999999999</v>
      </c>
      <c r="C94" s="16">
        <v>110.21874000000001</v>
      </c>
      <c r="D94" s="16">
        <v>105.12363999999997</v>
      </c>
      <c r="E94" s="16">
        <v>132.75178</v>
      </c>
      <c r="F94" s="16">
        <v>70.77501000000001</v>
      </c>
      <c r="G94" s="16">
        <v>109.21240999999998</v>
      </c>
      <c r="H94" s="16">
        <v>100.01843000000002</v>
      </c>
      <c r="I94" s="16">
        <v>107.51864999999998</v>
      </c>
      <c r="J94" s="16">
        <v>66.39307</v>
      </c>
      <c r="K94" s="16">
        <v>97.28748000000002</v>
      </c>
      <c r="L94" s="16">
        <v>88.6781</v>
      </c>
      <c r="M94" s="16">
        <v>131.62798999999995</v>
      </c>
      <c r="N94" s="16">
        <v>74.47279999999999</v>
      </c>
      <c r="O94" s="16">
        <v>120.78254</v>
      </c>
      <c r="P94" s="16">
        <v>107.31416000000002</v>
      </c>
      <c r="Q94" s="16">
        <v>139.84341140515</v>
      </c>
      <c r="R94" s="16">
        <v>94.38815033872001</v>
      </c>
      <c r="S94" s="16">
        <v>136.66086822133198</v>
      </c>
      <c r="T94" s="16">
        <v>139.27271089004302</v>
      </c>
      <c r="U94" s="16">
        <v>122.75803684149503</v>
      </c>
      <c r="V94" s="16">
        <v>119.849091311407</v>
      </c>
      <c r="W94" s="16">
        <v>157.786508260513</v>
      </c>
      <c r="X94" s="17">
        <v>83.318750080617</v>
      </c>
      <c r="Y94" s="17">
        <v>133.61412137202814</v>
      </c>
      <c r="Z94" s="17">
        <v>129.806229028295</v>
      </c>
      <c r="AA94" s="17">
        <v>185.15691359448599</v>
      </c>
      <c r="AB94" s="17">
        <v>130.090288652744</v>
      </c>
      <c r="AC94" s="17">
        <v>176.0269987331595</v>
      </c>
      <c r="AD94" s="17">
        <v>188.745467715516</v>
      </c>
      <c r="AE94" s="17">
        <v>275.6873380070069</v>
      </c>
      <c r="AF94" s="17">
        <v>251.2080805854902</v>
      </c>
      <c r="AG94" s="17">
        <v>325.446052362839</v>
      </c>
      <c r="AH94" s="17">
        <v>255.687425298718</v>
      </c>
      <c r="AI94" s="17">
        <v>220.106324648284</v>
      </c>
      <c r="AJ94" s="17">
        <v>203.80257252214503</v>
      </c>
      <c r="AK94" s="17">
        <v>561.2240337159105</v>
      </c>
      <c r="AL94" s="17">
        <v>296.31860909359773</v>
      </c>
      <c r="AM94" s="17">
        <v>376.19496561776026</v>
      </c>
      <c r="AN94" s="17">
        <v>371.5235410336783</v>
      </c>
      <c r="AO94" s="17">
        <v>518.4562362869796</v>
      </c>
      <c r="AP94" s="17">
        <v>538.152462697341</v>
      </c>
      <c r="AQ94" s="17">
        <v>321.4747840292</v>
      </c>
      <c r="AR94" s="17">
        <v>410.7701426295005</v>
      </c>
      <c r="AS94" s="17">
        <v>444.94911375964665</v>
      </c>
      <c r="AT94" s="17">
        <v>281.77517730062505</v>
      </c>
      <c r="AU94" s="17">
        <v>197.727980590625</v>
      </c>
      <c r="AV94" s="17">
        <v>359.5549789431251</v>
      </c>
      <c r="AW94" s="17">
        <v>471.5123918606251</v>
      </c>
    </row>
    <row r="95" spans="1:49" ht="12">
      <c r="A95" s="21" t="s">
        <v>3</v>
      </c>
      <c r="B95" s="13">
        <v>92.4965</v>
      </c>
      <c r="C95" s="13">
        <v>113.49533000000002</v>
      </c>
      <c r="D95" s="13">
        <v>110.24319999999997</v>
      </c>
      <c r="E95" s="13">
        <v>138.39247</v>
      </c>
      <c r="F95" s="13">
        <v>73.4</v>
      </c>
      <c r="G95" s="13">
        <v>112.26001</v>
      </c>
      <c r="H95" s="13">
        <v>106.66998999999998</v>
      </c>
      <c r="I95" s="13">
        <v>111.79000000000002</v>
      </c>
      <c r="J95" s="13">
        <v>71.4</v>
      </c>
      <c r="K95" s="13">
        <v>101.41569999999999</v>
      </c>
      <c r="L95" s="13">
        <v>95.41430000000003</v>
      </c>
      <c r="M95" s="13">
        <v>139.49</v>
      </c>
      <c r="N95" s="13">
        <v>79.78</v>
      </c>
      <c r="O95" s="13">
        <v>127.13</v>
      </c>
      <c r="P95" s="13">
        <v>115.04999999999998</v>
      </c>
      <c r="Q95" s="13">
        <v>146.5</v>
      </c>
      <c r="R95" s="13">
        <v>101.11</v>
      </c>
      <c r="S95" s="13">
        <v>144.69</v>
      </c>
      <c r="T95" s="13">
        <v>149.76</v>
      </c>
      <c r="U95" s="13">
        <v>131.86999999999995</v>
      </c>
      <c r="V95" s="13">
        <v>130.9</v>
      </c>
      <c r="W95" s="13">
        <v>171.65</v>
      </c>
      <c r="X95" s="14">
        <v>99.83</v>
      </c>
      <c r="Y95" s="14">
        <v>156.47128369398715</v>
      </c>
      <c r="Z95" s="14">
        <v>140.7</v>
      </c>
      <c r="AA95" s="14">
        <v>198.13</v>
      </c>
      <c r="AB95" s="14">
        <v>148.09</v>
      </c>
      <c r="AC95" s="14">
        <v>191.09559745818248</v>
      </c>
      <c r="AD95" s="14">
        <v>200.720725</v>
      </c>
      <c r="AE95" s="14">
        <v>288.59282446833987</v>
      </c>
      <c r="AF95" s="14">
        <v>269.9285933507852</v>
      </c>
      <c r="AG95" s="14">
        <v>347.21154018644995</v>
      </c>
      <c r="AH95" s="14">
        <v>272.435781483479</v>
      </c>
      <c r="AI95" s="14">
        <v>237.82389009800397</v>
      </c>
      <c r="AJ95" s="14">
        <v>228.39670126271204</v>
      </c>
      <c r="AK95" s="14">
        <v>586.8914023343125</v>
      </c>
      <c r="AL95" s="14">
        <v>314.169783380442</v>
      </c>
      <c r="AM95" s="14">
        <v>402.2999694409456</v>
      </c>
      <c r="AN95" s="14">
        <v>405.7491889832568</v>
      </c>
      <c r="AO95" s="14">
        <v>552.3796612176568</v>
      </c>
      <c r="AP95" s="14">
        <v>567.7688595030239</v>
      </c>
      <c r="AQ95" s="14">
        <v>351.4818509905693</v>
      </c>
      <c r="AR95" s="14">
        <v>434.7147455590211</v>
      </c>
      <c r="AS95" s="14">
        <v>492.252194525817</v>
      </c>
      <c r="AT95" s="14">
        <v>324.01199209062503</v>
      </c>
      <c r="AU95" s="14">
        <v>347.25901028062503</v>
      </c>
      <c r="AV95" s="14">
        <v>423.64603274062506</v>
      </c>
      <c r="AW95" s="14">
        <v>534.0831739506251</v>
      </c>
    </row>
    <row r="96" spans="1:49" ht="12">
      <c r="A96" s="21" t="s">
        <v>4</v>
      </c>
      <c r="B96" s="13">
        <v>3.0718</v>
      </c>
      <c r="C96" s="13">
        <v>3.27659</v>
      </c>
      <c r="D96" s="13">
        <v>5.11956</v>
      </c>
      <c r="E96" s="13">
        <v>5.640690000000001</v>
      </c>
      <c r="F96" s="13">
        <v>2.6249900000000004</v>
      </c>
      <c r="G96" s="13">
        <v>3.0476</v>
      </c>
      <c r="H96" s="13">
        <v>6.651559999999999</v>
      </c>
      <c r="I96" s="13">
        <v>4.271350000000002</v>
      </c>
      <c r="J96" s="13">
        <v>5.00693</v>
      </c>
      <c r="K96" s="13">
        <v>4.12822</v>
      </c>
      <c r="L96" s="13">
        <v>6.7362</v>
      </c>
      <c r="M96" s="13">
        <v>7.862009999999998</v>
      </c>
      <c r="N96" s="13">
        <v>5.3072</v>
      </c>
      <c r="O96" s="13">
        <v>6.34746</v>
      </c>
      <c r="P96" s="13">
        <v>7.73584</v>
      </c>
      <c r="Q96" s="13">
        <v>6.656588594850003</v>
      </c>
      <c r="R96" s="13">
        <v>6.721849661279999</v>
      </c>
      <c r="S96" s="13">
        <v>8.029131778667999</v>
      </c>
      <c r="T96" s="13">
        <v>10.487289109957002</v>
      </c>
      <c r="U96" s="13">
        <v>9.111963158505002</v>
      </c>
      <c r="V96" s="13">
        <v>11.050908688593</v>
      </c>
      <c r="W96" s="13">
        <v>13.863491739487001</v>
      </c>
      <c r="X96" s="14">
        <v>16.511249919383005</v>
      </c>
      <c r="Y96" s="14">
        <v>22.857162321959</v>
      </c>
      <c r="Z96" s="14">
        <v>10.893770971704999</v>
      </c>
      <c r="AA96" s="14">
        <v>12.973086405514</v>
      </c>
      <c r="AB96" s="14">
        <v>17.999711347255996</v>
      </c>
      <c r="AC96" s="14">
        <v>15.06859872502301</v>
      </c>
      <c r="AD96" s="14">
        <v>11.975257284484</v>
      </c>
      <c r="AE96" s="14">
        <v>12.905486461333</v>
      </c>
      <c r="AF96" s="14">
        <v>18.720512765295</v>
      </c>
      <c r="AG96" s="14">
        <v>21.765487823610997</v>
      </c>
      <c r="AH96" s="14">
        <v>16.748356184760997</v>
      </c>
      <c r="AI96" s="14">
        <v>17.71756544972</v>
      </c>
      <c r="AJ96" s="14">
        <v>24.594128740567008</v>
      </c>
      <c r="AK96" s="14">
        <v>25.667368618401902</v>
      </c>
      <c r="AL96" s="14">
        <v>17.85117428684432</v>
      </c>
      <c r="AM96" s="14">
        <v>26.10500382318523</v>
      </c>
      <c r="AN96" s="14">
        <v>34.22564794957841</v>
      </c>
      <c r="AO96" s="14">
        <v>33.92342493067727</v>
      </c>
      <c r="AP96" s="14">
        <v>29.616396805682957</v>
      </c>
      <c r="AQ96" s="14">
        <v>30.00706696136932</v>
      </c>
      <c r="AR96" s="14">
        <v>23.944602929520524</v>
      </c>
      <c r="AS96" s="14">
        <v>47.303080766170396</v>
      </c>
      <c r="AT96" s="14">
        <v>42.23681478999999</v>
      </c>
      <c r="AU96" s="14">
        <v>149.53102969000003</v>
      </c>
      <c r="AV96" s="14">
        <v>64.0910537975</v>
      </c>
      <c r="AW96" s="14">
        <v>62.57078209000001</v>
      </c>
    </row>
    <row r="97" spans="1:49" ht="12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ht="14.25">
      <c r="A98" s="27" t="s">
        <v>33</v>
      </c>
      <c r="B98" s="20">
        <v>-2.2368</v>
      </c>
      <c r="C98" s="20">
        <v>-10.14627</v>
      </c>
      <c r="D98" s="20">
        <v>-5.96538</v>
      </c>
      <c r="E98" s="20">
        <v>-18.977979999999988</v>
      </c>
      <c r="F98" s="20">
        <v>-35.497730000000004</v>
      </c>
      <c r="G98" s="20">
        <v>2.204640000000005</v>
      </c>
      <c r="H98" s="20">
        <v>-5.8770000000000024</v>
      </c>
      <c r="I98" s="20">
        <v>-73.165668</v>
      </c>
      <c r="J98" s="20">
        <v>2.92932</v>
      </c>
      <c r="K98" s="20">
        <v>33.364920000000005</v>
      </c>
      <c r="L98" s="20">
        <v>-43.40842</v>
      </c>
      <c r="M98" s="20">
        <v>-32.793138000000006</v>
      </c>
      <c r="N98" s="20">
        <v>-25.71696</v>
      </c>
      <c r="O98" s="20">
        <v>-74.32176</v>
      </c>
      <c r="P98" s="20">
        <v>-19.098360000000014</v>
      </c>
      <c r="Q98" s="20">
        <v>-74.92221492570299</v>
      </c>
      <c r="R98" s="20">
        <v>-23.219726881635996</v>
      </c>
      <c r="S98" s="20">
        <v>-46.806639556419015</v>
      </c>
      <c r="T98" s="20">
        <v>-45.18385568521799</v>
      </c>
      <c r="U98" s="20">
        <v>11.785371605020998</v>
      </c>
      <c r="V98" s="20">
        <v>-40.938938704145</v>
      </c>
      <c r="W98" s="20">
        <v>-1.9926543568039972</v>
      </c>
      <c r="X98" s="11">
        <v>15.867566424135337</v>
      </c>
      <c r="Y98" s="11">
        <v>141.43518483679998</v>
      </c>
      <c r="Z98" s="11">
        <v>167.51845481632975</v>
      </c>
      <c r="AA98" s="11">
        <v>109.96267069899372</v>
      </c>
      <c r="AB98" s="11">
        <v>-75.36787087768646</v>
      </c>
      <c r="AC98" s="11">
        <v>-4.6772387171678425</v>
      </c>
      <c r="AD98" s="11">
        <v>-23.225396176793996</v>
      </c>
      <c r="AE98" s="11">
        <v>15.796286155851986</v>
      </c>
      <c r="AF98" s="11">
        <v>81.45142562729399</v>
      </c>
      <c r="AG98" s="11">
        <v>-121.12068732897552</v>
      </c>
      <c r="AH98" s="11">
        <v>-153.688442016198</v>
      </c>
      <c r="AI98" s="11">
        <v>-137.1456916762379</v>
      </c>
      <c r="AJ98" s="11">
        <v>-186.5012066516321</v>
      </c>
      <c r="AK98" s="11">
        <v>-206.8298105162913</v>
      </c>
      <c r="AL98" s="11">
        <v>-126.16409136818409</v>
      </c>
      <c r="AM98" s="11">
        <v>77.90617241892846</v>
      </c>
      <c r="AN98" s="11">
        <v>121.89324702305777</v>
      </c>
      <c r="AO98" s="11">
        <v>90.7944089231409</v>
      </c>
      <c r="AP98" s="11">
        <v>83.51151802804775</v>
      </c>
      <c r="AQ98" s="11">
        <v>51.45556202245656</v>
      </c>
      <c r="AR98" s="11">
        <v>329.2674952715494</v>
      </c>
      <c r="AS98" s="11">
        <v>-115.71062288293399</v>
      </c>
      <c r="AT98" s="11">
        <v>34.06364432370003</v>
      </c>
      <c r="AU98" s="11">
        <v>36.892219524776976</v>
      </c>
      <c r="AV98" s="11">
        <v>153.90853974232294</v>
      </c>
      <c r="AW98" s="11">
        <v>46.00923438921272</v>
      </c>
    </row>
    <row r="99" spans="1:49" ht="12">
      <c r="A99" s="18" t="s">
        <v>3</v>
      </c>
      <c r="B99" s="22">
        <v>1.0321</v>
      </c>
      <c r="C99" s="22">
        <v>6.69589</v>
      </c>
      <c r="D99" s="22">
        <v>0.6753900000000002</v>
      </c>
      <c r="E99" s="22">
        <v>10.58909</v>
      </c>
      <c r="F99" s="22">
        <v>6.882770000000001</v>
      </c>
      <c r="G99" s="22">
        <v>2.554359999999999</v>
      </c>
      <c r="H99" s="22">
        <v>1.9908200000000011</v>
      </c>
      <c r="I99" s="22">
        <v>6.654689999999997</v>
      </c>
      <c r="J99" s="22">
        <v>3.65572</v>
      </c>
      <c r="K99" s="22">
        <v>36.21526</v>
      </c>
      <c r="L99" s="22">
        <v>1.4302499999999938</v>
      </c>
      <c r="M99" s="22">
        <v>36.84360200000001</v>
      </c>
      <c r="N99" s="22">
        <v>75.95755</v>
      </c>
      <c r="O99" s="22">
        <v>0</v>
      </c>
      <c r="P99" s="22">
        <v>15.340789999999998</v>
      </c>
      <c r="Q99" s="22">
        <v>0</v>
      </c>
      <c r="R99" s="22">
        <v>0.7639391473899997</v>
      </c>
      <c r="S99" s="22">
        <v>0.3374312962100001</v>
      </c>
      <c r="T99" s="22">
        <v>0.11639838995700003</v>
      </c>
      <c r="U99" s="22">
        <v>21.648388417787004</v>
      </c>
      <c r="V99" s="22">
        <v>5.074102669855</v>
      </c>
      <c r="W99" s="22">
        <v>3.9246315231960005</v>
      </c>
      <c r="X99" s="14">
        <v>18.163796212618337</v>
      </c>
      <c r="Y99" s="14">
        <v>145.89788223</v>
      </c>
      <c r="Z99" s="14">
        <v>167.69383905714778</v>
      </c>
      <c r="AA99" s="14">
        <v>110.43964140899372</v>
      </c>
      <c r="AB99" s="14">
        <v>17.71765663599566</v>
      </c>
      <c r="AC99" s="14">
        <v>51.51731833684002</v>
      </c>
      <c r="AD99" s="14">
        <v>7.982772353206001</v>
      </c>
      <c r="AE99" s="14">
        <v>70.31051612585199</v>
      </c>
      <c r="AF99" s="14">
        <v>83.88501776560199</v>
      </c>
      <c r="AG99" s="14">
        <v>98.3660630249644</v>
      </c>
      <c r="AH99" s="14">
        <v>21.290934343801997</v>
      </c>
      <c r="AI99" s="14">
        <v>165.59556517524402</v>
      </c>
      <c r="AJ99" s="14">
        <v>46.10865688173902</v>
      </c>
      <c r="AK99" s="14">
        <v>264.1805714458206</v>
      </c>
      <c r="AL99" s="14">
        <v>38.945896283904545</v>
      </c>
      <c r="AM99" s="14">
        <v>142.22352301515005</v>
      </c>
      <c r="AN99" s="14">
        <v>179.61809892305777</v>
      </c>
      <c r="AO99" s="14">
        <v>409.95657750869776</v>
      </c>
      <c r="AP99" s="14">
        <v>140.07189740322613</v>
      </c>
      <c r="AQ99" s="14">
        <v>218.73632152245094</v>
      </c>
      <c r="AR99" s="14">
        <v>449.34292245600545</v>
      </c>
      <c r="AS99" s="14">
        <v>63.95922473891136</v>
      </c>
      <c r="AT99" s="14">
        <v>184.25440073169997</v>
      </c>
      <c r="AU99" s="14">
        <v>286.1174920743768</v>
      </c>
      <c r="AV99" s="14">
        <v>377.118782351823</v>
      </c>
      <c r="AW99" s="14">
        <v>254.02277362471276</v>
      </c>
    </row>
    <row r="100" spans="1:49" ht="12">
      <c r="A100" s="18" t="s">
        <v>4</v>
      </c>
      <c r="B100" s="22">
        <v>3.2689</v>
      </c>
      <c r="C100" s="22">
        <v>16.84216</v>
      </c>
      <c r="D100" s="22">
        <v>6.64077</v>
      </c>
      <c r="E100" s="22">
        <v>29.567070000000008</v>
      </c>
      <c r="F100" s="22">
        <v>42.380500000000005</v>
      </c>
      <c r="G100" s="22">
        <v>0.3497199999999978</v>
      </c>
      <c r="H100" s="22">
        <v>7.867819999999995</v>
      </c>
      <c r="I100" s="22">
        <v>79.82035800000003</v>
      </c>
      <c r="J100" s="22">
        <v>0.7264</v>
      </c>
      <c r="K100" s="22">
        <v>2.8503399999999997</v>
      </c>
      <c r="L100" s="22">
        <v>44.83867</v>
      </c>
      <c r="M100" s="22">
        <v>69.63674</v>
      </c>
      <c r="N100" s="22">
        <v>101.67451</v>
      </c>
      <c r="O100" s="22">
        <f>16.06366+58.2581</f>
        <v>74.32176</v>
      </c>
      <c r="P100" s="22">
        <v>34.43915000000001</v>
      </c>
      <c r="Q100" s="22">
        <f>65.920557575211+9.001657350492</f>
        <v>74.922214925703</v>
      </c>
      <c r="R100" s="22">
        <v>23.983666029025997</v>
      </c>
      <c r="S100" s="22">
        <v>47.144070852629</v>
      </c>
      <c r="T100" s="22">
        <v>45.300254075175005</v>
      </c>
      <c r="U100" s="22">
        <v>9.86301681276602</v>
      </c>
      <c r="V100" s="22">
        <v>46.013041374000004</v>
      </c>
      <c r="W100" s="22">
        <v>5.917285879999997</v>
      </c>
      <c r="X100" s="14">
        <v>2.296229788483</v>
      </c>
      <c r="Y100" s="14">
        <v>4.4626973932</v>
      </c>
      <c r="Z100" s="14">
        <v>0.175384240818</v>
      </c>
      <c r="AA100" s="14">
        <v>0.47697070999999996</v>
      </c>
      <c r="AB100" s="14">
        <v>93.08552751368212</v>
      </c>
      <c r="AC100" s="14">
        <v>56.194557054007866</v>
      </c>
      <c r="AD100" s="14">
        <v>31.208168530000002</v>
      </c>
      <c r="AE100" s="14">
        <v>54.51422997</v>
      </c>
      <c r="AF100" s="14">
        <v>2.433592138308</v>
      </c>
      <c r="AG100" s="14">
        <v>219.48675035393993</v>
      </c>
      <c r="AH100" s="14">
        <v>174.97937635999997</v>
      </c>
      <c r="AI100" s="14">
        <v>302.741256851482</v>
      </c>
      <c r="AJ100" s="14">
        <v>232.6098635333711</v>
      </c>
      <c r="AK100" s="14">
        <v>471.01038196211186</v>
      </c>
      <c r="AL100" s="14">
        <v>165.10998765208865</v>
      </c>
      <c r="AM100" s="14">
        <v>64.3173505962216</v>
      </c>
      <c r="AN100" s="14">
        <v>57.7248519</v>
      </c>
      <c r="AO100" s="14">
        <v>319.16216858555686</v>
      </c>
      <c r="AP100" s="14">
        <v>56.56037937517838</v>
      </c>
      <c r="AQ100" s="14">
        <v>167.2807594999944</v>
      </c>
      <c r="AR100" s="14">
        <v>120.07542718445602</v>
      </c>
      <c r="AS100" s="14">
        <v>179.66984762184532</v>
      </c>
      <c r="AT100" s="14">
        <v>150.19075640799997</v>
      </c>
      <c r="AU100" s="14">
        <v>249.22527254959988</v>
      </c>
      <c r="AV100" s="14">
        <v>223.21024260949997</v>
      </c>
      <c r="AW100" s="14">
        <v>208.01353923550002</v>
      </c>
    </row>
    <row r="101" spans="1:49" ht="14.25">
      <c r="A101" s="19" t="s">
        <v>34</v>
      </c>
      <c r="B101" s="10">
        <v>-2.8019</v>
      </c>
      <c r="C101" s="10">
        <v>-11.309130000000001</v>
      </c>
      <c r="D101" s="10">
        <v>-1.779189999999998</v>
      </c>
      <c r="E101" s="10">
        <v>-22.40988</v>
      </c>
      <c r="F101" s="10">
        <v>-31.56723</v>
      </c>
      <c r="G101" s="10">
        <v>-3.6593300000000006</v>
      </c>
      <c r="H101" s="10">
        <v>-6.073050000000002</v>
      </c>
      <c r="I101" s="10">
        <v>-64.04901</v>
      </c>
      <c r="J101" s="10">
        <v>3.6293200000000003</v>
      </c>
      <c r="K101" s="10">
        <v>-1.1610800000000001</v>
      </c>
      <c r="L101" s="10">
        <v>-46.44582</v>
      </c>
      <c r="M101" s="10">
        <v>-69.09711999999999</v>
      </c>
      <c r="N101" s="10">
        <v>-93.9443</v>
      </c>
      <c r="O101" s="10">
        <v>-23.338899999999995</v>
      </c>
      <c r="P101" s="10">
        <v>-32.583950000000016</v>
      </c>
      <c r="Q101" s="10">
        <v>-56.675632925702985</v>
      </c>
      <c r="R101" s="10">
        <v>-23.974176881635998</v>
      </c>
      <c r="S101" s="10">
        <v>-40.301719556419</v>
      </c>
      <c r="T101" s="10">
        <v>-44.753319685218</v>
      </c>
      <c r="U101" s="10">
        <v>-11.915883394979005</v>
      </c>
      <c r="V101" s="10">
        <v>-44.183610704145</v>
      </c>
      <c r="W101" s="10">
        <v>-5.437325356803998</v>
      </c>
      <c r="X101" s="11">
        <v>13.930720424135336</v>
      </c>
      <c r="Y101" s="11">
        <v>65.62501483679999</v>
      </c>
      <c r="Z101" s="11">
        <v>152.17998381632978</v>
      </c>
      <c r="AA101" s="11">
        <v>57.613329698993695</v>
      </c>
      <c r="AB101" s="11">
        <v>-92.85961387768644</v>
      </c>
      <c r="AC101" s="11">
        <v>-51.532038717167865</v>
      </c>
      <c r="AD101" s="11">
        <v>-30.097796176794</v>
      </c>
      <c r="AE101" s="11">
        <v>-54.48305384414801</v>
      </c>
      <c r="AF101" s="11">
        <v>38.171425627294006</v>
      </c>
      <c r="AG101" s="11">
        <v>-215.15946847013194</v>
      </c>
      <c r="AH101" s="11">
        <v>-172.82944201619802</v>
      </c>
      <c r="AI101" s="11">
        <v>-273.50569167623786</v>
      </c>
      <c r="AJ101" s="11">
        <v>-232.08020665163207</v>
      </c>
      <c r="AK101" s="11">
        <v>-434.3618105162912</v>
      </c>
      <c r="AL101" s="11">
        <v>-141.91609136818408</v>
      </c>
      <c r="AM101" s="11">
        <v>-8.543737581071536</v>
      </c>
      <c r="AN101" s="11">
        <v>97.40799537286583</v>
      </c>
      <c r="AO101" s="11">
        <v>7.836398923140913</v>
      </c>
      <c r="AP101" s="11">
        <v>50.74113621308411</v>
      </c>
      <c r="AQ101" s="11">
        <v>33.282000816131756</v>
      </c>
      <c r="AR101" s="11">
        <v>304.402563864555</v>
      </c>
      <c r="AS101" s="11">
        <v>-136.44607236433288</v>
      </c>
      <c r="AT101" s="11">
        <v>27.425087113900034</v>
      </c>
      <c r="AU101" s="11">
        <v>-80.99815485210006</v>
      </c>
      <c r="AV101" s="11">
        <v>101.26120974670008</v>
      </c>
      <c r="AW101" s="11">
        <v>-72.94512724599994</v>
      </c>
    </row>
    <row r="102" spans="1:49" ht="12">
      <c r="A102" s="21" t="s">
        <v>3</v>
      </c>
      <c r="B102" s="13">
        <v>0.008100000000000001</v>
      </c>
      <c r="C102" s="13">
        <v>0.0007699999999999981</v>
      </c>
      <c r="D102" s="13">
        <v>0.15711</v>
      </c>
      <c r="E102" s="13">
        <v>0.18448999999999996</v>
      </c>
      <c r="F102" s="13">
        <v>6.802770000000001</v>
      </c>
      <c r="G102" s="13">
        <v>3.06252</v>
      </c>
      <c r="H102" s="13">
        <v>0.01702999999999999</v>
      </c>
      <c r="I102" s="13">
        <v>1.19069</v>
      </c>
      <c r="J102" s="13">
        <v>3.65572</v>
      </c>
      <c r="K102" s="13">
        <v>0.00786</v>
      </c>
      <c r="L102" s="13">
        <v>0</v>
      </c>
      <c r="M102" s="13">
        <v>0.0436200000000001</v>
      </c>
      <c r="N102" s="13">
        <v>7.46755</v>
      </c>
      <c r="O102" s="13">
        <v>0</v>
      </c>
      <c r="P102" s="13">
        <v>0.16968999999999998</v>
      </c>
      <c r="Q102" s="13">
        <v>0.339442649508</v>
      </c>
      <c r="R102" s="13">
        <v>0.00848914739</v>
      </c>
      <c r="S102" s="13">
        <v>0.01288129621</v>
      </c>
      <c r="T102" s="13">
        <v>0.11589838995700001</v>
      </c>
      <c r="U102" s="13">
        <v>0.010071417786999992</v>
      </c>
      <c r="V102" s="13">
        <v>0.137180669855</v>
      </c>
      <c r="W102" s="13">
        <v>0.10134252319600001</v>
      </c>
      <c r="X102" s="14">
        <v>13.987465212618336</v>
      </c>
      <c r="Y102" s="14">
        <v>65.66922223</v>
      </c>
      <c r="Z102" s="14">
        <v>152.33067705714777</v>
      </c>
      <c r="AA102" s="14">
        <v>57.88077240899369</v>
      </c>
      <c r="AB102" s="14">
        <v>0.11758363599566664</v>
      </c>
      <c r="AC102" s="14">
        <v>0.03831833684000005</v>
      </c>
      <c r="AD102" s="14">
        <v>0.13477235320599998</v>
      </c>
      <c r="AE102" s="14">
        <v>0.0019161258520000047</v>
      </c>
      <c r="AF102" s="14">
        <v>38.60501776560201</v>
      </c>
      <c r="AG102" s="14">
        <v>0.34282488380799997</v>
      </c>
      <c r="AH102" s="14">
        <v>2.149934343802</v>
      </c>
      <c r="AI102" s="14">
        <v>29.235565175244048</v>
      </c>
      <c r="AJ102" s="14">
        <v>0.529656881739</v>
      </c>
      <c r="AK102" s="14">
        <v>36.6485714458206</v>
      </c>
      <c r="AL102" s="14">
        <v>23.193896283904547</v>
      </c>
      <c r="AM102" s="14">
        <v>55.77361301515006</v>
      </c>
      <c r="AN102" s="14">
        <v>155.13284727286583</v>
      </c>
      <c r="AO102" s="14">
        <v>323.69856750869775</v>
      </c>
      <c r="AP102" s="14">
        <v>104.5728905882625</v>
      </c>
      <c r="AQ102" s="14">
        <v>199.30762031612613</v>
      </c>
      <c r="AR102" s="14">
        <v>424.47799104901105</v>
      </c>
      <c r="AS102" s="14">
        <v>43.22377525751248</v>
      </c>
      <c r="AT102" s="14">
        <v>177.6158435219</v>
      </c>
      <c r="AU102" s="14">
        <v>167.58812243059984</v>
      </c>
      <c r="AV102" s="14">
        <v>310.26403754800003</v>
      </c>
      <c r="AW102" s="14">
        <v>126.02382351940007</v>
      </c>
    </row>
    <row r="103" spans="1:49" ht="12">
      <c r="A103" s="21" t="s">
        <v>4</v>
      </c>
      <c r="B103" s="13">
        <v>2.81</v>
      </c>
      <c r="C103" s="13">
        <v>11.309899999999999</v>
      </c>
      <c r="D103" s="13">
        <v>1.936300000000001</v>
      </c>
      <c r="E103" s="13">
        <v>22.594369999999994</v>
      </c>
      <c r="F103" s="13">
        <v>38.37</v>
      </c>
      <c r="G103" s="13">
        <v>6.72185</v>
      </c>
      <c r="H103" s="13">
        <v>6.0900800000000075</v>
      </c>
      <c r="I103" s="13">
        <v>65.2397</v>
      </c>
      <c r="J103" s="13">
        <v>0.0264</v>
      </c>
      <c r="K103" s="13">
        <v>1.16894</v>
      </c>
      <c r="L103" s="13">
        <f>44.46457+1.98125</f>
        <v>46.445820000000005</v>
      </c>
      <c r="M103" s="13">
        <v>69.14074000000001</v>
      </c>
      <c r="N103" s="13">
        <v>101.41185</v>
      </c>
      <c r="O103" s="13">
        <f>16.0543+7.2846</f>
        <v>23.338900000000002</v>
      </c>
      <c r="P103" s="13">
        <v>32.75363999999999</v>
      </c>
      <c r="Q103" s="13">
        <v>57.01507557521103</v>
      </c>
      <c r="R103" s="13">
        <v>23.982666029026</v>
      </c>
      <c r="S103" s="13">
        <v>40.31460085262899</v>
      </c>
      <c r="T103" s="13">
        <v>44.869218075175</v>
      </c>
      <c r="U103" s="13">
        <v>11.925954812766008</v>
      </c>
      <c r="V103" s="13">
        <v>44.320791374</v>
      </c>
      <c r="W103" s="13">
        <v>5.538667879999997</v>
      </c>
      <c r="X103" s="14">
        <v>0.056744788483</v>
      </c>
      <c r="Y103" s="14">
        <v>0.04420739320000003</v>
      </c>
      <c r="Z103" s="14">
        <v>0.150693240818</v>
      </c>
      <c r="AA103" s="14">
        <v>0.26744271</v>
      </c>
      <c r="AB103" s="14">
        <v>92.97719751368211</v>
      </c>
      <c r="AC103" s="14">
        <v>51.570357054007864</v>
      </c>
      <c r="AD103" s="14">
        <v>30.23256853</v>
      </c>
      <c r="AE103" s="14">
        <v>54.48496997</v>
      </c>
      <c r="AF103" s="14">
        <v>0.4335921383080001</v>
      </c>
      <c r="AG103" s="14">
        <v>215.50229335393996</v>
      </c>
      <c r="AH103" s="14">
        <v>174.97937635999997</v>
      </c>
      <c r="AI103" s="14">
        <v>302.741256851482</v>
      </c>
      <c r="AJ103" s="14">
        <v>232.6098635333711</v>
      </c>
      <c r="AK103" s="14">
        <v>471.01038196211186</v>
      </c>
      <c r="AL103" s="14">
        <v>165.10998765208865</v>
      </c>
      <c r="AM103" s="14">
        <v>64.3173505962216</v>
      </c>
      <c r="AN103" s="14">
        <v>57.7248519</v>
      </c>
      <c r="AO103" s="14">
        <v>315.86216858555684</v>
      </c>
      <c r="AP103" s="14">
        <v>53.83175437517839</v>
      </c>
      <c r="AQ103" s="14">
        <v>166.02561949999435</v>
      </c>
      <c r="AR103" s="14">
        <v>120.07542718445602</v>
      </c>
      <c r="AS103" s="14">
        <v>179.66984762184532</v>
      </c>
      <c r="AT103" s="14">
        <v>150.19075640799997</v>
      </c>
      <c r="AU103" s="14">
        <v>248.58627728269988</v>
      </c>
      <c r="AV103" s="14">
        <v>209.0028278013</v>
      </c>
      <c r="AW103" s="14">
        <v>198.9689507654</v>
      </c>
    </row>
    <row r="104" spans="1:49" ht="12">
      <c r="A104" s="23" t="s">
        <v>35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0.31586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-14.54</v>
      </c>
      <c r="AL104" s="17">
        <v>-7.712999999999999</v>
      </c>
      <c r="AM104" s="17">
        <v>-42.626999999999995</v>
      </c>
      <c r="AN104" s="17">
        <v>-7.613999999999996</v>
      </c>
      <c r="AO104" s="17">
        <v>-93.932</v>
      </c>
      <c r="AP104" s="17">
        <v>6.091000000000001</v>
      </c>
      <c r="AQ104" s="17">
        <v>-17.33309999999999</v>
      </c>
      <c r="AR104" s="17">
        <v>0.6987000000000001</v>
      </c>
      <c r="AS104" s="17">
        <v>-11.269779999999995</v>
      </c>
      <c r="AT104" s="17">
        <v>17.624067203899987</v>
      </c>
      <c r="AU104" s="17">
        <v>-101.20743636709993</v>
      </c>
      <c r="AV104" s="17">
        <v>-161.4120653533</v>
      </c>
      <c r="AW104" s="17">
        <v>-161.473629276</v>
      </c>
    </row>
    <row r="105" spans="1:49" ht="12">
      <c r="A105" s="24" t="s">
        <v>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0.31586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2.2399999999999998</v>
      </c>
      <c r="AL105" s="14">
        <v>0.828</v>
      </c>
      <c r="AM105" s="14">
        <v>8.442</v>
      </c>
      <c r="AN105" s="14">
        <v>1.2689999999999988</v>
      </c>
      <c r="AO105" s="14">
        <v>6.992999999999999</v>
      </c>
      <c r="AP105" s="14">
        <v>13.914000000000001</v>
      </c>
      <c r="AQ105" s="14">
        <v>34.515</v>
      </c>
      <c r="AR105" s="14">
        <v>10.8177</v>
      </c>
      <c r="AS105" s="14">
        <v>5.994900000000005</v>
      </c>
      <c r="AT105" s="14">
        <v>54.52500361189999</v>
      </c>
      <c r="AU105" s="14">
        <v>41.8519458496</v>
      </c>
      <c r="AV105" s="14">
        <v>37.30076643799999</v>
      </c>
      <c r="AW105" s="14">
        <v>12.330390329400007</v>
      </c>
    </row>
    <row r="106" spans="1:49" ht="12">
      <c r="A106" s="24" t="s">
        <v>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16.78</v>
      </c>
      <c r="AL106" s="14">
        <v>8.541</v>
      </c>
      <c r="AM106" s="14">
        <v>51.068999999999996</v>
      </c>
      <c r="AN106" s="14">
        <v>8.882999999999996</v>
      </c>
      <c r="AO106" s="14">
        <v>100.925</v>
      </c>
      <c r="AP106" s="14">
        <v>7.822999999999999</v>
      </c>
      <c r="AQ106" s="14">
        <v>51.848099999999995</v>
      </c>
      <c r="AR106" s="14">
        <v>10.119</v>
      </c>
      <c r="AS106" s="14">
        <v>17.264680000000002</v>
      </c>
      <c r="AT106" s="14">
        <v>36.900936408000014</v>
      </c>
      <c r="AU106" s="14">
        <v>143.0593822166999</v>
      </c>
      <c r="AV106" s="14">
        <v>198.71283179129998</v>
      </c>
      <c r="AW106" s="14">
        <v>173.8040196054</v>
      </c>
    </row>
    <row r="107" spans="1:49" ht="12">
      <c r="A107" s="23" t="s">
        <v>36</v>
      </c>
      <c r="B107" s="16">
        <v>-2.8019</v>
      </c>
      <c r="C107" s="16">
        <v>-11.309130000000001</v>
      </c>
      <c r="D107" s="16">
        <v>-1.779189999999998</v>
      </c>
      <c r="E107" s="16">
        <v>-22.40988</v>
      </c>
      <c r="F107" s="16">
        <v>-31.56723</v>
      </c>
      <c r="G107" s="16">
        <v>-3.6593300000000006</v>
      </c>
      <c r="H107" s="16">
        <v>-6.073050000000002</v>
      </c>
      <c r="I107" s="16">
        <v>-64.04901</v>
      </c>
      <c r="J107" s="16">
        <v>3.6293200000000003</v>
      </c>
      <c r="K107" s="16">
        <v>-1.1610800000000001</v>
      </c>
      <c r="L107" s="16">
        <v>-46.44582</v>
      </c>
      <c r="M107" s="16">
        <v>-69.09711999999999</v>
      </c>
      <c r="N107" s="16">
        <v>-93.9443</v>
      </c>
      <c r="O107" s="16">
        <v>-23.338899999999995</v>
      </c>
      <c r="P107" s="16">
        <v>-32.583950000000016</v>
      </c>
      <c r="Q107" s="16">
        <v>-56.99149292570297</v>
      </c>
      <c r="R107" s="16">
        <v>-23.974176881635998</v>
      </c>
      <c r="S107" s="16">
        <v>-40.301719556419</v>
      </c>
      <c r="T107" s="16">
        <v>-44.753319685218</v>
      </c>
      <c r="U107" s="16">
        <v>-11.915883394979005</v>
      </c>
      <c r="V107" s="16">
        <v>-44.183610704145</v>
      </c>
      <c r="W107" s="16">
        <v>-5.437325356803998</v>
      </c>
      <c r="X107" s="17">
        <v>13.930720424135336</v>
      </c>
      <c r="Y107" s="17">
        <v>65.62501483679999</v>
      </c>
      <c r="Z107" s="17">
        <v>152.17998381632978</v>
      </c>
      <c r="AA107" s="17">
        <v>57.613329698993695</v>
      </c>
      <c r="AB107" s="17">
        <v>-92.85961387768644</v>
      </c>
      <c r="AC107" s="17">
        <v>-51.532038717167865</v>
      </c>
      <c r="AD107" s="17">
        <v>-30.097796176794</v>
      </c>
      <c r="AE107" s="17">
        <v>-54.48305384414801</v>
      </c>
      <c r="AF107" s="17">
        <v>38.171425627294006</v>
      </c>
      <c r="AG107" s="17">
        <v>-215.15946847013194</v>
      </c>
      <c r="AH107" s="17">
        <v>-172.82944201619802</v>
      </c>
      <c r="AI107" s="17">
        <v>-273.50569167623786</v>
      </c>
      <c r="AJ107" s="17">
        <v>-232.08020665163207</v>
      </c>
      <c r="AK107" s="17">
        <v>-419.82181051629124</v>
      </c>
      <c r="AL107" s="17">
        <v>-134.2030913681841</v>
      </c>
      <c r="AM107" s="17">
        <v>34.08326241892846</v>
      </c>
      <c r="AN107" s="17">
        <v>105.02199537286585</v>
      </c>
      <c r="AO107" s="17">
        <v>101.76839892314092</v>
      </c>
      <c r="AP107" s="17">
        <v>44.6501362130841</v>
      </c>
      <c r="AQ107" s="17">
        <v>50.61510081613175</v>
      </c>
      <c r="AR107" s="17">
        <v>303.70386386455505</v>
      </c>
      <c r="AS107" s="17">
        <v>-125.17629236433285</v>
      </c>
      <c r="AT107" s="17">
        <v>9.80101991000006</v>
      </c>
      <c r="AU107" s="17">
        <v>20.209281514999848</v>
      </c>
      <c r="AV107" s="17">
        <v>262.6732751000001</v>
      </c>
      <c r="AW107" s="17">
        <v>88.52850203000007</v>
      </c>
    </row>
    <row r="108" spans="1:49" ht="12">
      <c r="A108" s="24" t="s">
        <v>3</v>
      </c>
      <c r="B108" s="13">
        <v>0.008100000000000001</v>
      </c>
      <c r="C108" s="13">
        <v>0.0007699999999999981</v>
      </c>
      <c r="D108" s="13">
        <v>0.15711</v>
      </c>
      <c r="E108" s="13">
        <v>0.18448999999999996</v>
      </c>
      <c r="F108" s="13">
        <v>6.802770000000001</v>
      </c>
      <c r="G108" s="13">
        <v>3.06252</v>
      </c>
      <c r="H108" s="13">
        <v>0.01702999999999999</v>
      </c>
      <c r="I108" s="13">
        <v>1.19069</v>
      </c>
      <c r="J108" s="13">
        <v>3.65572</v>
      </c>
      <c r="K108" s="13">
        <v>0.00786</v>
      </c>
      <c r="L108" s="13">
        <v>0</v>
      </c>
      <c r="M108" s="13">
        <v>0.0436200000000001</v>
      </c>
      <c r="N108" s="13">
        <v>7.46755</v>
      </c>
      <c r="O108" s="13">
        <v>0</v>
      </c>
      <c r="P108" s="13">
        <v>0.16968999999999998</v>
      </c>
      <c r="Q108" s="13">
        <v>0.023582649507999986</v>
      </c>
      <c r="R108" s="13">
        <v>0.00848914739</v>
      </c>
      <c r="S108" s="13">
        <v>0.01288129621</v>
      </c>
      <c r="T108" s="13">
        <v>0.11589838995700001</v>
      </c>
      <c r="U108" s="13">
        <v>0.010071417786999992</v>
      </c>
      <c r="V108" s="13">
        <v>0.137180669855</v>
      </c>
      <c r="W108" s="13">
        <v>0.10134252319600001</v>
      </c>
      <c r="X108" s="14">
        <v>13.987465212618336</v>
      </c>
      <c r="Y108" s="14">
        <v>65.66922223</v>
      </c>
      <c r="Z108" s="14">
        <v>152.33067705714777</v>
      </c>
      <c r="AA108" s="14">
        <v>57.88077240899369</v>
      </c>
      <c r="AB108" s="14">
        <v>0.11758363599566664</v>
      </c>
      <c r="AC108" s="14">
        <v>0.03831833684000005</v>
      </c>
      <c r="AD108" s="14">
        <v>0.13477235320599998</v>
      </c>
      <c r="AE108" s="14">
        <v>0.0019161258520000047</v>
      </c>
      <c r="AF108" s="14">
        <v>38.60501776560201</v>
      </c>
      <c r="AG108" s="14">
        <v>0.34282488380799997</v>
      </c>
      <c r="AH108" s="14">
        <v>2.149934343802</v>
      </c>
      <c r="AI108" s="14">
        <v>29.235565175244048</v>
      </c>
      <c r="AJ108" s="14">
        <v>0.529656881739</v>
      </c>
      <c r="AK108" s="14">
        <v>34.4085714458206</v>
      </c>
      <c r="AL108" s="14">
        <v>22.365896283904547</v>
      </c>
      <c r="AM108" s="14">
        <v>47.331613015150054</v>
      </c>
      <c r="AN108" s="14">
        <v>153.86384727286583</v>
      </c>
      <c r="AO108" s="14">
        <v>316.70556750869775</v>
      </c>
      <c r="AP108" s="14">
        <v>90.6588905882625</v>
      </c>
      <c r="AQ108" s="14">
        <v>164.79262031612612</v>
      </c>
      <c r="AR108" s="14">
        <v>413.66029104901105</v>
      </c>
      <c r="AS108" s="14">
        <v>37.228875257512485</v>
      </c>
      <c r="AT108" s="14">
        <v>123.09083991</v>
      </c>
      <c r="AU108" s="14">
        <v>125.73617658099984</v>
      </c>
      <c r="AV108" s="14">
        <v>272.9632711100001</v>
      </c>
      <c r="AW108" s="14">
        <v>113.69343319000005</v>
      </c>
    </row>
    <row r="109" spans="1:49" ht="12">
      <c r="A109" s="24" t="s">
        <v>4</v>
      </c>
      <c r="B109" s="13">
        <v>2.81</v>
      </c>
      <c r="C109" s="13">
        <v>11.309899999999999</v>
      </c>
      <c r="D109" s="13">
        <v>1.936300000000001</v>
      </c>
      <c r="E109" s="13">
        <v>22.594369999999994</v>
      </c>
      <c r="F109" s="13">
        <v>38.37</v>
      </c>
      <c r="G109" s="13">
        <v>6.72185</v>
      </c>
      <c r="H109" s="13">
        <v>6.0900800000000075</v>
      </c>
      <c r="I109" s="13">
        <v>65.2397</v>
      </c>
      <c r="J109" s="13">
        <v>0.0264</v>
      </c>
      <c r="K109" s="13">
        <v>1.16894</v>
      </c>
      <c r="L109" s="13">
        <f>44.46457+1.98125</f>
        <v>46.445820000000005</v>
      </c>
      <c r="M109" s="13">
        <v>69.14074000000001</v>
      </c>
      <c r="N109" s="13">
        <v>101.41185</v>
      </c>
      <c r="O109" s="13">
        <f>16.0543+7.2846</f>
        <v>23.338900000000002</v>
      </c>
      <c r="P109" s="13">
        <v>32.75363999999999</v>
      </c>
      <c r="Q109" s="13">
        <v>57.01507557521103</v>
      </c>
      <c r="R109" s="13">
        <v>23.982666029026</v>
      </c>
      <c r="S109" s="13">
        <v>40.31460085262899</v>
      </c>
      <c r="T109" s="13">
        <v>44.869218075175</v>
      </c>
      <c r="U109" s="13">
        <v>11.925954812766008</v>
      </c>
      <c r="V109" s="13">
        <v>44.320791374</v>
      </c>
      <c r="W109" s="13">
        <v>5.538667879999997</v>
      </c>
      <c r="X109" s="14">
        <v>0.056744788483</v>
      </c>
      <c r="Y109" s="14">
        <v>0.04420739320000003</v>
      </c>
      <c r="Z109" s="14">
        <v>0.150693240818</v>
      </c>
      <c r="AA109" s="14">
        <v>0.26744271</v>
      </c>
      <c r="AB109" s="14">
        <v>92.97719751368211</v>
      </c>
      <c r="AC109" s="14">
        <v>51.570357054007864</v>
      </c>
      <c r="AD109" s="14">
        <v>30.23256853</v>
      </c>
      <c r="AE109" s="14">
        <v>54.48496997</v>
      </c>
      <c r="AF109" s="14">
        <v>0.4335921383080001</v>
      </c>
      <c r="AG109" s="14">
        <v>215.50229335393996</v>
      </c>
      <c r="AH109" s="14">
        <v>174.97937635999997</v>
      </c>
      <c r="AI109" s="14">
        <v>302.741256851482</v>
      </c>
      <c r="AJ109" s="14">
        <v>232.6098635333711</v>
      </c>
      <c r="AK109" s="14">
        <v>454.23038196211184</v>
      </c>
      <c r="AL109" s="14">
        <v>156.56898765208862</v>
      </c>
      <c r="AM109" s="14">
        <v>13.248350596221592</v>
      </c>
      <c r="AN109" s="14">
        <v>48.841851899999995</v>
      </c>
      <c r="AO109" s="14">
        <v>214.93716858555683</v>
      </c>
      <c r="AP109" s="14">
        <v>46.008754375178384</v>
      </c>
      <c r="AQ109" s="14">
        <v>114.17751949999436</v>
      </c>
      <c r="AR109" s="14">
        <v>109.95642718445602</v>
      </c>
      <c r="AS109" s="14">
        <v>162.40516762184535</v>
      </c>
      <c r="AT109" s="14">
        <v>113.28981999999995</v>
      </c>
      <c r="AU109" s="14">
        <v>105.52689506599998</v>
      </c>
      <c r="AV109" s="14">
        <v>10.28999601</v>
      </c>
      <c r="AW109" s="14">
        <v>25.16493115999999</v>
      </c>
    </row>
    <row r="110" spans="1:49" ht="12">
      <c r="A110" s="30" t="s">
        <v>37</v>
      </c>
      <c r="B110" s="16">
        <v>-2.8019</v>
      </c>
      <c r="C110" s="16">
        <v>-11.309130000000001</v>
      </c>
      <c r="D110" s="16">
        <v>-1.779189999999998</v>
      </c>
      <c r="E110" s="16">
        <v>-22.40988</v>
      </c>
      <c r="F110" s="16">
        <v>-31.56723</v>
      </c>
      <c r="G110" s="16">
        <v>-3.6593300000000006</v>
      </c>
      <c r="H110" s="16">
        <v>-6.073050000000002</v>
      </c>
      <c r="I110" s="16">
        <v>-64.04901</v>
      </c>
      <c r="J110" s="16">
        <v>3.6293200000000003</v>
      </c>
      <c r="K110" s="16">
        <v>-1.1610800000000001</v>
      </c>
      <c r="L110" s="16">
        <v>-46.44582</v>
      </c>
      <c r="M110" s="16">
        <v>-69.09711999999999</v>
      </c>
      <c r="N110" s="16">
        <v>-93.9443</v>
      </c>
      <c r="O110" s="16">
        <v>-23.338899999999995</v>
      </c>
      <c r="P110" s="16">
        <v>-32.583950000000016</v>
      </c>
      <c r="Q110" s="16">
        <v>93.987107074297</v>
      </c>
      <c r="R110" s="16">
        <v>-0.26417688163600006</v>
      </c>
      <c r="S110" s="16">
        <v>0.18828044358100005</v>
      </c>
      <c r="T110" s="16">
        <v>0.06668031478199998</v>
      </c>
      <c r="U110" s="16">
        <v>-32.72268339497901</v>
      </c>
      <c r="V110" s="16">
        <v>0.096389295855</v>
      </c>
      <c r="W110" s="16">
        <v>0.07267464319600002</v>
      </c>
      <c r="X110" s="17">
        <v>13.930720424135336</v>
      </c>
      <c r="Y110" s="17">
        <v>65.62501483679999</v>
      </c>
      <c r="Z110" s="17">
        <v>152.17998381632978</v>
      </c>
      <c r="AA110" s="17">
        <v>57.613329698993695</v>
      </c>
      <c r="AB110" s="17">
        <v>0.020386122313666585</v>
      </c>
      <c r="AC110" s="17">
        <v>-51.532038717167865</v>
      </c>
      <c r="AD110" s="17">
        <v>-0.19779617679400005</v>
      </c>
      <c r="AE110" s="17">
        <v>-43.62305384414801</v>
      </c>
      <c r="AF110" s="17">
        <v>30.503425627294003</v>
      </c>
      <c r="AG110" s="17">
        <v>-209.61609946558073</v>
      </c>
      <c r="AH110" s="17">
        <v>-148.92644201619797</v>
      </c>
      <c r="AI110" s="17">
        <v>-296.505691676238</v>
      </c>
      <c r="AJ110" s="17">
        <v>-181.960206651632</v>
      </c>
      <c r="AK110" s="17">
        <v>-435.8318105162912</v>
      </c>
      <c r="AL110" s="17">
        <v>-110.52309136818408</v>
      </c>
      <c r="AM110" s="17">
        <v>29.083262418928406</v>
      </c>
      <c r="AN110" s="17">
        <v>68.34199537286588</v>
      </c>
      <c r="AO110" s="17">
        <v>97.02839892314093</v>
      </c>
      <c r="AP110" s="17">
        <v>54.1501362130841</v>
      </c>
      <c r="AQ110" s="17">
        <v>135.50510081613177</v>
      </c>
      <c r="AR110" s="17">
        <v>340.9349870685551</v>
      </c>
      <c r="AS110" s="17">
        <v>-130.90942338463287</v>
      </c>
      <c r="AT110" s="17">
        <v>34.49738418</v>
      </c>
      <c r="AU110" s="17">
        <v>-21.35885481600009</v>
      </c>
      <c r="AV110" s="17">
        <v>256.7537827200001</v>
      </c>
      <c r="AW110" s="17">
        <v>77.33653745000007</v>
      </c>
    </row>
    <row r="111" spans="1:49" ht="12">
      <c r="A111" s="31" t="s">
        <v>3</v>
      </c>
      <c r="B111" s="13">
        <v>0.008100000000000001</v>
      </c>
      <c r="C111" s="13">
        <v>0.0007699999999999981</v>
      </c>
      <c r="D111" s="13">
        <v>0.15711</v>
      </c>
      <c r="E111" s="13">
        <v>0.18448999999999996</v>
      </c>
      <c r="F111" s="13">
        <v>6.802770000000001</v>
      </c>
      <c r="G111" s="13">
        <v>3.06252</v>
      </c>
      <c r="H111" s="13">
        <v>0.01702999999999999</v>
      </c>
      <c r="I111" s="13">
        <v>1.19069</v>
      </c>
      <c r="J111" s="13">
        <v>3.65572</v>
      </c>
      <c r="K111" s="13">
        <v>0.00786</v>
      </c>
      <c r="L111" s="13">
        <v>0</v>
      </c>
      <c r="M111" s="13">
        <v>0.0436200000000001</v>
      </c>
      <c r="N111" s="13">
        <v>7.46755</v>
      </c>
      <c r="O111" s="13">
        <v>0</v>
      </c>
      <c r="P111" s="13">
        <v>0.16968999999999998</v>
      </c>
      <c r="Q111" s="13">
        <f>0.023582649508+93.963524424789</f>
        <v>93.987107074297</v>
      </c>
      <c r="R111" s="13">
        <v>0.00848914739</v>
      </c>
      <c r="S111" s="13">
        <f>0.01288129621+0.175399147371</f>
        <v>0.18828044358100002</v>
      </c>
      <c r="T111" s="13">
        <v>0.11589838995700001</v>
      </c>
      <c r="U111" s="13">
        <v>0.010071417786999992</v>
      </c>
      <c r="V111" s="13">
        <v>0.137180669855</v>
      </c>
      <c r="W111" s="13">
        <v>0.10134252319600001</v>
      </c>
      <c r="X111" s="14">
        <v>13.987465212618336</v>
      </c>
      <c r="Y111" s="14">
        <v>65.66922223</v>
      </c>
      <c r="Z111" s="14">
        <v>152.33067705714777</v>
      </c>
      <c r="AA111" s="14">
        <v>57.88077240899369</v>
      </c>
      <c r="AB111" s="14">
        <v>0.11758363599566664</v>
      </c>
      <c r="AC111" s="14">
        <v>0.03831833684000005</v>
      </c>
      <c r="AD111" s="14">
        <v>0.13477235320599998</v>
      </c>
      <c r="AE111" s="14">
        <v>0.0019161258520000047</v>
      </c>
      <c r="AF111" s="14">
        <v>30.937017765602004</v>
      </c>
      <c r="AG111" s="14">
        <v>0.34282488380799997</v>
      </c>
      <c r="AH111" s="14">
        <v>2.149934343802</v>
      </c>
      <c r="AI111" s="14">
        <v>6.235565175244001</v>
      </c>
      <c r="AJ111" s="14">
        <v>0.529656881739</v>
      </c>
      <c r="AK111" s="14">
        <v>18.398571445820636</v>
      </c>
      <c r="AL111" s="14">
        <v>22.365896283904547</v>
      </c>
      <c r="AM111" s="14">
        <v>42.33161301515</v>
      </c>
      <c r="AN111" s="14">
        <v>117.18384727286588</v>
      </c>
      <c r="AO111" s="14">
        <v>311.96556750869775</v>
      </c>
      <c r="AP111" s="14">
        <v>90.6588905882625</v>
      </c>
      <c r="AQ111" s="14">
        <v>164.79262031612612</v>
      </c>
      <c r="AR111" s="14">
        <v>413.66029104901105</v>
      </c>
      <c r="AS111" s="14">
        <v>31.49574423721248</v>
      </c>
      <c r="AT111" s="14">
        <v>101.07081418</v>
      </c>
      <c r="AU111" s="14">
        <v>76.01703511999989</v>
      </c>
      <c r="AV111" s="14">
        <v>267.0655370400001</v>
      </c>
      <c r="AW111" s="14">
        <v>84.44945287000006</v>
      </c>
    </row>
    <row r="112" spans="1:49" ht="12">
      <c r="A112" s="31" t="s">
        <v>4</v>
      </c>
      <c r="B112" s="13">
        <v>2.81</v>
      </c>
      <c r="C112" s="13">
        <v>11.309899999999999</v>
      </c>
      <c r="D112" s="13">
        <v>1.936300000000001</v>
      </c>
      <c r="E112" s="13">
        <v>22.594369999999994</v>
      </c>
      <c r="F112" s="13">
        <v>38.37</v>
      </c>
      <c r="G112" s="13">
        <v>6.72185</v>
      </c>
      <c r="H112" s="13">
        <v>6.0900800000000075</v>
      </c>
      <c r="I112" s="13">
        <v>65.2397</v>
      </c>
      <c r="J112" s="13">
        <v>0.0264</v>
      </c>
      <c r="K112" s="13">
        <v>1.16894</v>
      </c>
      <c r="L112" s="13">
        <f>44.46457+1.98125</f>
        <v>46.445820000000005</v>
      </c>
      <c r="M112" s="13">
        <v>69.14074000000001</v>
      </c>
      <c r="N112" s="13">
        <v>101.41185</v>
      </c>
      <c r="O112" s="13">
        <f>16.0543+7.2846</f>
        <v>23.338900000000002</v>
      </c>
      <c r="P112" s="13">
        <v>32.75363999999999</v>
      </c>
      <c r="Q112" s="13">
        <v>0</v>
      </c>
      <c r="R112" s="13">
        <v>0.272666029026</v>
      </c>
      <c r="S112" s="13">
        <v>0</v>
      </c>
      <c r="T112" s="13">
        <v>0.049218075175</v>
      </c>
      <c r="U112" s="13">
        <v>32.732754812766004</v>
      </c>
      <c r="V112" s="13">
        <v>0.040791374000000005</v>
      </c>
      <c r="W112" s="13">
        <v>0.02866788</v>
      </c>
      <c r="X112" s="14">
        <v>0.056744788483</v>
      </c>
      <c r="Y112" s="14">
        <v>0.04420739320000003</v>
      </c>
      <c r="Z112" s="14">
        <v>0.150693240818</v>
      </c>
      <c r="AA112" s="14">
        <v>0.26744271</v>
      </c>
      <c r="AB112" s="14">
        <v>0.09719751368200007</v>
      </c>
      <c r="AC112" s="14">
        <v>51.570357054007864</v>
      </c>
      <c r="AD112" s="14">
        <v>0.33256853</v>
      </c>
      <c r="AE112" s="14">
        <v>43.62496997</v>
      </c>
      <c r="AF112" s="14">
        <v>0.4335921383080001</v>
      </c>
      <c r="AG112" s="14">
        <v>209.95892434938872</v>
      </c>
      <c r="AH112" s="14">
        <v>151.07637635999998</v>
      </c>
      <c r="AI112" s="14">
        <v>302.741256851482</v>
      </c>
      <c r="AJ112" s="14">
        <v>182.48986353337102</v>
      </c>
      <c r="AK112" s="14">
        <v>454.23038196211184</v>
      </c>
      <c r="AL112" s="14">
        <v>132.88898765208864</v>
      </c>
      <c r="AM112" s="14">
        <v>13.248350596221592</v>
      </c>
      <c r="AN112" s="14">
        <v>48.841851899999995</v>
      </c>
      <c r="AO112" s="14">
        <v>214.93716858555683</v>
      </c>
      <c r="AP112" s="14">
        <v>36.508754375178384</v>
      </c>
      <c r="AQ112" s="14">
        <v>29.287519499994346</v>
      </c>
      <c r="AR112" s="14">
        <v>72.725303980456</v>
      </c>
      <c r="AS112" s="14">
        <v>162.40516762184535</v>
      </c>
      <c r="AT112" s="14">
        <v>66.57343</v>
      </c>
      <c r="AU112" s="14">
        <v>97.37588993599998</v>
      </c>
      <c r="AV112" s="14">
        <v>10.31175432</v>
      </c>
      <c r="AW112" s="14">
        <v>7.112915419999998</v>
      </c>
    </row>
    <row r="113" spans="1:49" ht="12">
      <c r="A113" s="30" t="s">
        <v>38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-150.9786</v>
      </c>
      <c r="R113" s="16">
        <v>-23.71</v>
      </c>
      <c r="S113" s="16">
        <v>-40.49</v>
      </c>
      <c r="T113" s="16">
        <v>-44.81999999999999</v>
      </c>
      <c r="U113" s="16">
        <v>20.806799999999996</v>
      </c>
      <c r="V113" s="16">
        <v>-44.28</v>
      </c>
      <c r="W113" s="16">
        <v>-5.509999999999998</v>
      </c>
      <c r="X113" s="17">
        <v>0</v>
      </c>
      <c r="Y113" s="17">
        <v>0</v>
      </c>
      <c r="Z113" s="17">
        <v>0</v>
      </c>
      <c r="AA113" s="17">
        <v>0</v>
      </c>
      <c r="AB113" s="17">
        <v>-92.88000000000011</v>
      </c>
      <c r="AC113" s="17">
        <v>0</v>
      </c>
      <c r="AD113" s="17">
        <v>-29.9</v>
      </c>
      <c r="AE113" s="17">
        <v>-10.86</v>
      </c>
      <c r="AF113" s="17">
        <v>7.668000000000001</v>
      </c>
      <c r="AG113" s="17">
        <v>-5.543369004551206</v>
      </c>
      <c r="AH113" s="17">
        <v>-23.90300000000002</v>
      </c>
      <c r="AI113" s="17">
        <v>23.000000000000043</v>
      </c>
      <c r="AJ113" s="17">
        <v>-50.12000000000009</v>
      </c>
      <c r="AK113" s="17">
        <v>16.009999999999962</v>
      </c>
      <c r="AL113" s="17">
        <v>-23.680000000000003</v>
      </c>
      <c r="AM113" s="17">
        <v>5.0000000000000515</v>
      </c>
      <c r="AN113" s="17">
        <v>36.67999999999995</v>
      </c>
      <c r="AO113" s="17">
        <v>4.740000000000001</v>
      </c>
      <c r="AP113" s="17">
        <v>-9.5</v>
      </c>
      <c r="AQ113" s="17">
        <v>-84.89000000000001</v>
      </c>
      <c r="AR113" s="17">
        <v>-37.231123204000006</v>
      </c>
      <c r="AS113" s="17">
        <v>5.733131020300001</v>
      </c>
      <c r="AT113" s="17">
        <v>-24.696364269999943</v>
      </c>
      <c r="AU113" s="17">
        <v>41.56813633099995</v>
      </c>
      <c r="AV113" s="17">
        <v>5.919492380000014</v>
      </c>
      <c r="AW113" s="17">
        <v>11.191964580000011</v>
      </c>
    </row>
    <row r="114" spans="1:49" ht="12">
      <c r="A114" s="31" t="s">
        <v>3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20.8068</v>
      </c>
      <c r="V114" s="13">
        <v>0</v>
      </c>
      <c r="W114" s="13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7.668000000000001</v>
      </c>
      <c r="AG114" s="14">
        <v>0</v>
      </c>
      <c r="AH114" s="14">
        <v>0</v>
      </c>
      <c r="AI114" s="14">
        <v>23.000000000000043</v>
      </c>
      <c r="AJ114" s="14">
        <v>0</v>
      </c>
      <c r="AK114" s="14">
        <v>16.009999999999962</v>
      </c>
      <c r="AL114" s="14">
        <v>0</v>
      </c>
      <c r="AM114" s="14">
        <v>5.0000000000000515</v>
      </c>
      <c r="AN114" s="14">
        <v>36.67999999999995</v>
      </c>
      <c r="AO114" s="14">
        <v>4.740000000000001</v>
      </c>
      <c r="AP114" s="14">
        <v>0</v>
      </c>
      <c r="AQ114" s="14">
        <v>0</v>
      </c>
      <c r="AR114" s="14">
        <v>0</v>
      </c>
      <c r="AS114" s="14">
        <v>5.733131020300001</v>
      </c>
      <c r="AT114" s="14">
        <v>22.020025729999997</v>
      </c>
      <c r="AU114" s="14">
        <v>49.71914146099994</v>
      </c>
      <c r="AV114" s="14">
        <v>5.897734070000014</v>
      </c>
      <c r="AW114" s="14">
        <v>29.243980320000002</v>
      </c>
    </row>
    <row r="115" spans="1:49" ht="12">
      <c r="A115" s="31" t="s">
        <v>4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150.9786</v>
      </c>
      <c r="R115" s="13">
        <v>23.71</v>
      </c>
      <c r="S115" s="13">
        <v>40.49</v>
      </c>
      <c r="T115" s="13">
        <v>44.81999999999999</v>
      </c>
      <c r="U115" s="13">
        <v>0</v>
      </c>
      <c r="V115" s="13">
        <v>44.28</v>
      </c>
      <c r="W115" s="13">
        <v>5.509999999999998</v>
      </c>
      <c r="X115" s="14">
        <v>0</v>
      </c>
      <c r="Y115" s="14">
        <v>0</v>
      </c>
      <c r="Z115" s="14">
        <v>0</v>
      </c>
      <c r="AA115" s="14">
        <v>0</v>
      </c>
      <c r="AB115" s="14">
        <v>92.88000000000011</v>
      </c>
      <c r="AC115" s="14">
        <v>0</v>
      </c>
      <c r="AD115" s="14">
        <v>29.9</v>
      </c>
      <c r="AE115" s="14">
        <v>10.86</v>
      </c>
      <c r="AF115" s="14">
        <v>0</v>
      </c>
      <c r="AG115" s="14">
        <v>5.543369004551206</v>
      </c>
      <c r="AH115" s="14">
        <v>23.90300000000002</v>
      </c>
      <c r="AI115" s="14">
        <v>0</v>
      </c>
      <c r="AJ115" s="14">
        <v>50.12000000000009</v>
      </c>
      <c r="AK115" s="14">
        <v>0</v>
      </c>
      <c r="AL115" s="14">
        <v>23.680000000000003</v>
      </c>
      <c r="AM115" s="14">
        <v>0</v>
      </c>
      <c r="AN115" s="14">
        <v>0</v>
      </c>
      <c r="AO115" s="14">
        <v>0</v>
      </c>
      <c r="AP115" s="14">
        <v>9.5</v>
      </c>
      <c r="AQ115" s="14">
        <v>84.89000000000001</v>
      </c>
      <c r="AR115" s="14">
        <v>37.231123204000006</v>
      </c>
      <c r="AS115" s="14">
        <v>0</v>
      </c>
      <c r="AT115" s="14">
        <v>46.71638999999995</v>
      </c>
      <c r="AU115" s="14">
        <v>8.151005130000001</v>
      </c>
      <c r="AV115" s="14">
        <v>-0.02175831</v>
      </c>
      <c r="AW115" s="14">
        <v>18.05201573999999</v>
      </c>
    </row>
    <row r="116" spans="1:49" ht="14.25">
      <c r="A116" s="19" t="s">
        <v>39</v>
      </c>
      <c r="B116" s="10">
        <v>0.5650999999999999</v>
      </c>
      <c r="C116" s="10">
        <v>1.1628600000000004</v>
      </c>
      <c r="D116" s="10">
        <v>-4.186190000000002</v>
      </c>
      <c r="E116" s="10">
        <v>3.4319000000000006</v>
      </c>
      <c r="F116" s="10">
        <v>-3.9305000000000003</v>
      </c>
      <c r="G116" s="10">
        <v>5.86397</v>
      </c>
      <c r="H116" s="10">
        <v>0.19604999999999984</v>
      </c>
      <c r="I116" s="10">
        <v>-9.116658</v>
      </c>
      <c r="J116" s="10">
        <v>-0.7</v>
      </c>
      <c r="K116" s="10">
        <v>34.526</v>
      </c>
      <c r="L116" s="10">
        <v>3.037399999999998</v>
      </c>
      <c r="M116" s="10">
        <v>36.303982000000005</v>
      </c>
      <c r="N116" s="10">
        <v>68.22734</v>
      </c>
      <c r="O116" s="10">
        <v>-50.98286</v>
      </c>
      <c r="P116" s="10">
        <v>13.485590000000002</v>
      </c>
      <c r="Q116" s="10">
        <v>-18.246582000000004</v>
      </c>
      <c r="R116" s="10">
        <v>0.75445</v>
      </c>
      <c r="S116" s="10">
        <v>-6.50492</v>
      </c>
      <c r="T116" s="10">
        <v>-0.4305360000000009</v>
      </c>
      <c r="U116" s="10">
        <v>23.701255</v>
      </c>
      <c r="V116" s="10">
        <v>3.244672</v>
      </c>
      <c r="W116" s="10">
        <v>3.444671</v>
      </c>
      <c r="X116" s="11">
        <v>1.9368459999999998</v>
      </c>
      <c r="Y116" s="11">
        <v>75.81017</v>
      </c>
      <c r="Z116" s="11">
        <v>15.338471</v>
      </c>
      <c r="AA116" s="11">
        <v>52.34934100000001</v>
      </c>
      <c r="AB116" s="11">
        <v>17.491742999999992</v>
      </c>
      <c r="AC116" s="11">
        <v>46.854800000000026</v>
      </c>
      <c r="AD116" s="11">
        <v>6.872400000000002</v>
      </c>
      <c r="AE116" s="11">
        <v>70.27933999999999</v>
      </c>
      <c r="AF116" s="11">
        <v>43.279999999999994</v>
      </c>
      <c r="AG116" s="11">
        <v>94.03878114115643</v>
      </c>
      <c r="AH116" s="11">
        <v>19.141</v>
      </c>
      <c r="AI116" s="11">
        <v>136.35999999999999</v>
      </c>
      <c r="AJ116" s="11">
        <v>45.579000000000015</v>
      </c>
      <c r="AK116" s="11">
        <v>227.532</v>
      </c>
      <c r="AL116" s="11">
        <v>15.752</v>
      </c>
      <c r="AM116" s="11">
        <v>86.44991</v>
      </c>
      <c r="AN116" s="11">
        <v>24.485251650191945</v>
      </c>
      <c r="AO116" s="11">
        <v>82.95801</v>
      </c>
      <c r="AP116" s="11">
        <v>32.77038181496363</v>
      </c>
      <c r="AQ116" s="11">
        <v>18.173561206324802</v>
      </c>
      <c r="AR116" s="11">
        <v>24.864931406994412</v>
      </c>
      <c r="AS116" s="11">
        <v>20.73544948139888</v>
      </c>
      <c r="AT116" s="11">
        <v>6.638557209800001</v>
      </c>
      <c r="AU116" s="11">
        <v>117.890374376877</v>
      </c>
      <c r="AV116" s="11">
        <v>52.64732999562286</v>
      </c>
      <c r="AW116" s="11">
        <v>118.95436163521272</v>
      </c>
    </row>
    <row r="117" spans="1:49" ht="12">
      <c r="A117" s="21" t="s">
        <v>3</v>
      </c>
      <c r="B117" s="13">
        <v>1.024</v>
      </c>
      <c r="C117" s="13">
        <v>6.69512</v>
      </c>
      <c r="D117" s="13">
        <v>0.5182800000000007</v>
      </c>
      <c r="E117" s="13">
        <v>10.404599999999999</v>
      </c>
      <c r="F117" s="13">
        <v>0.08</v>
      </c>
      <c r="G117" s="13">
        <v>9.276209999999999</v>
      </c>
      <c r="H117" s="13">
        <v>1.973790000000001</v>
      </c>
      <c r="I117" s="13">
        <v>5.464</v>
      </c>
      <c r="J117" s="13">
        <v>0</v>
      </c>
      <c r="K117" s="13">
        <v>37.3842</v>
      </c>
      <c r="L117" s="13">
        <v>3.4115000000000038</v>
      </c>
      <c r="M117" s="13">
        <v>36.79998200000001</v>
      </c>
      <c r="N117" s="13">
        <v>68.49</v>
      </c>
      <c r="O117" s="13">
        <v>0</v>
      </c>
      <c r="P117" s="13">
        <v>15.171100000000003</v>
      </c>
      <c r="Q117" s="13">
        <v>0</v>
      </c>
      <c r="R117" s="13">
        <v>0.7554500000000001</v>
      </c>
      <c r="S117" s="13">
        <v>0.32455</v>
      </c>
      <c r="T117" s="13">
        <v>0.0004999999999999449</v>
      </c>
      <c r="U117" s="13">
        <f>21.638317+2.062938</f>
        <v>23.701255</v>
      </c>
      <c r="V117" s="13">
        <v>4.936922</v>
      </c>
      <c r="W117" s="13">
        <v>3.8232890000000004</v>
      </c>
      <c r="X117" s="14">
        <v>4.176330999999999</v>
      </c>
      <c r="Y117" s="14">
        <v>80.22866</v>
      </c>
      <c r="Z117" s="14">
        <v>15.363161999999999</v>
      </c>
      <c r="AA117" s="14">
        <v>52.558869000000016</v>
      </c>
      <c r="AB117" s="14">
        <v>17.60007299999999</v>
      </c>
      <c r="AC117" s="14">
        <v>51.47900000000001</v>
      </c>
      <c r="AD117" s="14">
        <v>7.848000000000001</v>
      </c>
      <c r="AE117" s="14">
        <v>70.30859999999998</v>
      </c>
      <c r="AF117" s="14">
        <v>45.279999999999994</v>
      </c>
      <c r="AG117" s="14">
        <v>98.02323814115641</v>
      </c>
      <c r="AH117" s="14">
        <v>19.141</v>
      </c>
      <c r="AI117" s="14">
        <v>136.35999999999999</v>
      </c>
      <c r="AJ117" s="14">
        <v>45.579000000000015</v>
      </c>
      <c r="AK117" s="14">
        <v>227.532</v>
      </c>
      <c r="AL117" s="14">
        <v>15.752</v>
      </c>
      <c r="AM117" s="14">
        <v>86.44991</v>
      </c>
      <c r="AN117" s="14">
        <v>24.485251650191945</v>
      </c>
      <c r="AO117" s="14">
        <v>86.25801</v>
      </c>
      <c r="AP117" s="14">
        <v>35.49900681496363</v>
      </c>
      <c r="AQ117" s="14">
        <v>19.428701206324803</v>
      </c>
      <c r="AR117" s="14">
        <v>24.864931406994412</v>
      </c>
      <c r="AS117" s="14">
        <v>20.73544948139888</v>
      </c>
      <c r="AT117" s="14">
        <v>6.638557209800001</v>
      </c>
      <c r="AU117" s="14">
        <v>118.529369643777</v>
      </c>
      <c r="AV117" s="14">
        <v>66.85474480382285</v>
      </c>
      <c r="AW117" s="14">
        <v>127.9989501053127</v>
      </c>
    </row>
    <row r="118" spans="1:49" ht="12">
      <c r="A118" s="21" t="s">
        <v>4</v>
      </c>
      <c r="B118" s="13">
        <v>0.45890000000000003</v>
      </c>
      <c r="C118" s="13">
        <v>5.53226</v>
      </c>
      <c r="D118" s="13">
        <v>4.7044700000000015</v>
      </c>
      <c r="E118" s="13">
        <v>6.9727</v>
      </c>
      <c r="F118" s="13">
        <v>4.0105</v>
      </c>
      <c r="G118" s="13">
        <v>3.4122399999999997</v>
      </c>
      <c r="H118" s="13">
        <v>1.7777400000000005</v>
      </c>
      <c r="I118" s="13">
        <v>14.580657999999994</v>
      </c>
      <c r="J118" s="13">
        <v>0.7</v>
      </c>
      <c r="K118" s="13">
        <v>2.8582</v>
      </c>
      <c r="L118" s="13">
        <v>0.3741000000000003</v>
      </c>
      <c r="M118" s="13">
        <v>0.496</v>
      </c>
      <c r="N118" s="13">
        <v>0.26266</v>
      </c>
      <c r="O118" s="13">
        <f>0.00936000000000003+50.9735</f>
        <v>50.98286</v>
      </c>
      <c r="P118" s="13">
        <v>1.6855099999999998</v>
      </c>
      <c r="Q118" s="13">
        <f>8.905482+9.3411</f>
        <v>18.246582</v>
      </c>
      <c r="R118" s="13">
        <v>0.001</v>
      </c>
      <c r="S118" s="13">
        <v>6.82947</v>
      </c>
      <c r="T118" s="13">
        <v>0.43103600000000064</v>
      </c>
      <c r="U118" s="13">
        <v>0</v>
      </c>
      <c r="V118" s="13">
        <v>1.69225</v>
      </c>
      <c r="W118" s="13">
        <v>0.37861799999999995</v>
      </c>
      <c r="X118" s="14">
        <v>2.239485</v>
      </c>
      <c r="Y118" s="14">
        <v>4.41849</v>
      </c>
      <c r="Z118" s="14">
        <v>0.024691</v>
      </c>
      <c r="AA118" s="14">
        <v>0.209528</v>
      </c>
      <c r="AB118" s="14">
        <v>0.10832999999999983</v>
      </c>
      <c r="AC118" s="14">
        <v>4.6242</v>
      </c>
      <c r="AD118" s="14">
        <v>0.9756</v>
      </c>
      <c r="AE118" s="14">
        <v>0.02926</v>
      </c>
      <c r="AF118" s="14">
        <v>2</v>
      </c>
      <c r="AG118" s="14">
        <v>3.984457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3.3</v>
      </c>
      <c r="AP118" s="14">
        <v>2.728625</v>
      </c>
      <c r="AQ118" s="14">
        <v>1.25514</v>
      </c>
      <c r="AR118" s="14">
        <v>0</v>
      </c>
      <c r="AS118" s="14">
        <v>0</v>
      </c>
      <c r="AT118" s="14">
        <v>0</v>
      </c>
      <c r="AU118" s="14">
        <v>0.6389952669</v>
      </c>
      <c r="AV118" s="14">
        <v>14.2074148082</v>
      </c>
      <c r="AW118" s="14">
        <v>9.044588470099999</v>
      </c>
    </row>
    <row r="119" spans="1:49" ht="12">
      <c r="A119" s="23" t="s">
        <v>40</v>
      </c>
      <c r="B119" s="16">
        <v>0.69</v>
      </c>
      <c r="C119" s="16">
        <v>5.540000000000001</v>
      </c>
      <c r="D119" s="16">
        <v>0.3799999999999999</v>
      </c>
      <c r="E119" s="16">
        <v>1.04</v>
      </c>
      <c r="F119" s="16">
        <v>0</v>
      </c>
      <c r="G119" s="16">
        <v>2.77621</v>
      </c>
      <c r="H119" s="16">
        <v>1.9737900000000002</v>
      </c>
      <c r="I119" s="16">
        <v>1.37</v>
      </c>
      <c r="J119" s="16">
        <v>0</v>
      </c>
      <c r="K119" s="16">
        <v>32.63</v>
      </c>
      <c r="L119" s="16">
        <v>1.6899999999999977</v>
      </c>
      <c r="M119" s="16">
        <v>34.800000000000004</v>
      </c>
      <c r="N119" s="16">
        <v>68.49</v>
      </c>
      <c r="O119" s="16">
        <v>-65.83</v>
      </c>
      <c r="P119" s="16">
        <v>15.0138</v>
      </c>
      <c r="Q119" s="16">
        <v>-9.1838</v>
      </c>
      <c r="R119" s="16">
        <v>0.72</v>
      </c>
      <c r="S119" s="16">
        <v>0.33000000000000007</v>
      </c>
      <c r="T119" s="16">
        <v>0</v>
      </c>
      <c r="U119" s="16">
        <v>21.439999999999998</v>
      </c>
      <c r="V119" s="16">
        <v>4.9</v>
      </c>
      <c r="W119" s="16">
        <v>2.63</v>
      </c>
      <c r="X119" s="17">
        <v>4.17</v>
      </c>
      <c r="Y119" s="17">
        <v>65.59</v>
      </c>
      <c r="Z119" s="17">
        <v>15.33</v>
      </c>
      <c r="AA119" s="17">
        <v>52.21000000000001</v>
      </c>
      <c r="AB119" s="17">
        <v>7.5299999999999905</v>
      </c>
      <c r="AC119" s="17">
        <v>34.16200000000001</v>
      </c>
      <c r="AD119" s="17">
        <v>7.848000000000001</v>
      </c>
      <c r="AE119" s="17">
        <v>67.17199999999998</v>
      </c>
      <c r="AF119" s="17">
        <v>35.279999999999994</v>
      </c>
      <c r="AG119" s="17">
        <v>95.39000000000001</v>
      </c>
      <c r="AH119" s="17">
        <v>19.141</v>
      </c>
      <c r="AI119" s="17">
        <v>136.35999999999999</v>
      </c>
      <c r="AJ119" s="17">
        <v>45.579000000000015</v>
      </c>
      <c r="AK119" s="17">
        <v>227.532</v>
      </c>
      <c r="AL119" s="17">
        <v>15.752</v>
      </c>
      <c r="AM119" s="17">
        <v>86.44991</v>
      </c>
      <c r="AN119" s="17">
        <v>15.336484650191943</v>
      </c>
      <c r="AO119" s="17">
        <v>67.24281</v>
      </c>
      <c r="AP119" s="17">
        <v>32.77038181496363</v>
      </c>
      <c r="AQ119" s="17">
        <v>19.428701206324803</v>
      </c>
      <c r="AR119" s="17">
        <v>11.705747406994412</v>
      </c>
      <c r="AS119" s="17">
        <v>20.73544948139888</v>
      </c>
      <c r="AT119" s="17">
        <v>6.6334872098</v>
      </c>
      <c r="AU119" s="17">
        <v>117.89745137687702</v>
      </c>
      <c r="AV119" s="17">
        <v>54.39378999562285</v>
      </c>
      <c r="AW119" s="17">
        <v>112.24196163521272</v>
      </c>
    </row>
    <row r="120" spans="1:49" ht="12">
      <c r="A120" s="24" t="s">
        <v>3</v>
      </c>
      <c r="B120" s="13">
        <v>0.69</v>
      </c>
      <c r="C120" s="13">
        <v>5.540000000000001</v>
      </c>
      <c r="D120" s="13">
        <v>0.3799999999999999</v>
      </c>
      <c r="E120" s="13">
        <v>1.04</v>
      </c>
      <c r="F120" s="13">
        <v>0</v>
      </c>
      <c r="G120" s="13">
        <v>2.77621</v>
      </c>
      <c r="H120" s="13">
        <v>1.9737900000000002</v>
      </c>
      <c r="I120" s="13">
        <v>1.37</v>
      </c>
      <c r="J120" s="13">
        <v>0</v>
      </c>
      <c r="K120" s="13">
        <v>32.63</v>
      </c>
      <c r="L120" s="13">
        <v>1.6899999999999977</v>
      </c>
      <c r="M120" s="13">
        <v>34.800000000000004</v>
      </c>
      <c r="N120" s="13">
        <v>68.49</v>
      </c>
      <c r="O120" s="13">
        <v>0</v>
      </c>
      <c r="P120" s="13">
        <v>15.0138</v>
      </c>
      <c r="Q120" s="13">
        <v>0</v>
      </c>
      <c r="R120" s="13">
        <v>0.72</v>
      </c>
      <c r="S120" s="13">
        <v>0.33000000000000007</v>
      </c>
      <c r="T120" s="13">
        <v>0</v>
      </c>
      <c r="U120" s="13">
        <v>21.439999999999998</v>
      </c>
      <c r="V120" s="13">
        <v>4.9</v>
      </c>
      <c r="W120" s="13">
        <v>2.63</v>
      </c>
      <c r="X120" s="14">
        <v>4.17</v>
      </c>
      <c r="Y120" s="14">
        <v>65.69</v>
      </c>
      <c r="Z120" s="14">
        <v>15.33</v>
      </c>
      <c r="AA120" s="14">
        <v>52.21000000000001</v>
      </c>
      <c r="AB120" s="14">
        <v>7.579999999999991</v>
      </c>
      <c r="AC120" s="14">
        <v>34.16200000000001</v>
      </c>
      <c r="AD120" s="14">
        <v>7.848000000000001</v>
      </c>
      <c r="AE120" s="14">
        <v>67.17199999999998</v>
      </c>
      <c r="AF120" s="14">
        <v>35.279999999999994</v>
      </c>
      <c r="AG120" s="14">
        <v>95.39000000000001</v>
      </c>
      <c r="AH120" s="14">
        <v>19.141</v>
      </c>
      <c r="AI120" s="14">
        <v>136.35999999999999</v>
      </c>
      <c r="AJ120" s="14">
        <v>45.579000000000015</v>
      </c>
      <c r="AK120" s="14">
        <v>227.532</v>
      </c>
      <c r="AL120" s="14">
        <v>15.752</v>
      </c>
      <c r="AM120" s="14">
        <v>86.44991</v>
      </c>
      <c r="AN120" s="14">
        <v>15.336484650191943</v>
      </c>
      <c r="AO120" s="14">
        <v>67.24281</v>
      </c>
      <c r="AP120" s="14">
        <v>35.49900681496363</v>
      </c>
      <c r="AQ120" s="14">
        <v>19.428701206324803</v>
      </c>
      <c r="AR120" s="14">
        <v>11.705747406994412</v>
      </c>
      <c r="AS120" s="14">
        <v>20.73544948139888</v>
      </c>
      <c r="AT120" s="14">
        <v>6.6334872098</v>
      </c>
      <c r="AU120" s="14">
        <v>118.52771264377701</v>
      </c>
      <c r="AV120" s="14">
        <v>56.60904480382286</v>
      </c>
      <c r="AW120" s="14">
        <v>116.28654810531272</v>
      </c>
    </row>
    <row r="121" spans="1:49" ht="12">
      <c r="A121" s="24" t="s">
        <v>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65.83</v>
      </c>
      <c r="P121" s="13">
        <v>0</v>
      </c>
      <c r="Q121" s="13">
        <v>9.1838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4">
        <v>0</v>
      </c>
      <c r="Y121" s="14">
        <v>0.10000000000000009</v>
      </c>
      <c r="Z121" s="14">
        <v>0</v>
      </c>
      <c r="AA121" s="14">
        <v>0</v>
      </c>
      <c r="AB121" s="14">
        <v>0.04999999999999982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2.728625</v>
      </c>
      <c r="AQ121" s="14">
        <v>0</v>
      </c>
      <c r="AR121" s="14">
        <v>0</v>
      </c>
      <c r="AS121" s="14">
        <v>0</v>
      </c>
      <c r="AT121" s="14">
        <v>0</v>
      </c>
      <c r="AU121" s="14">
        <v>0.6302612669</v>
      </c>
      <c r="AV121" s="14">
        <v>2.2152548081999996</v>
      </c>
      <c r="AW121" s="14">
        <v>4.0445864701</v>
      </c>
    </row>
    <row r="122" spans="1:49" ht="12">
      <c r="A122" s="23" t="s">
        <v>41</v>
      </c>
      <c r="B122" s="16">
        <v>-0.1249</v>
      </c>
      <c r="C122" s="16">
        <v>-4.377139999999999</v>
      </c>
      <c r="D122" s="16">
        <v>-4.566190000000002</v>
      </c>
      <c r="E122" s="16">
        <v>2.3919000000000015</v>
      </c>
      <c r="F122" s="16">
        <v>-3.9305000000000003</v>
      </c>
      <c r="G122" s="16">
        <v>3.0877600000000003</v>
      </c>
      <c r="H122" s="16">
        <v>-1.77774</v>
      </c>
      <c r="I122" s="16">
        <v>-10.486657999999998</v>
      </c>
      <c r="J122" s="16">
        <v>-0.7</v>
      </c>
      <c r="K122" s="16">
        <v>1.896</v>
      </c>
      <c r="L122" s="16">
        <v>1.3474000000000002</v>
      </c>
      <c r="M122" s="16">
        <v>1.5039819999999997</v>
      </c>
      <c r="N122" s="16">
        <v>-0.26266</v>
      </c>
      <c r="O122" s="16">
        <v>14.847140000000001</v>
      </c>
      <c r="P122" s="16">
        <v>-1.5282100000000014</v>
      </c>
      <c r="Q122" s="16">
        <v>-9.062781999999999</v>
      </c>
      <c r="R122" s="16">
        <v>0.03445</v>
      </c>
      <c r="S122" s="16">
        <v>-6.83492</v>
      </c>
      <c r="T122" s="16">
        <v>-0.43053600000000003</v>
      </c>
      <c r="U122" s="16">
        <v>2.2612550000000002</v>
      </c>
      <c r="V122" s="16">
        <v>-1.655328</v>
      </c>
      <c r="W122" s="16">
        <v>0.814671</v>
      </c>
      <c r="X122" s="17">
        <v>-2.233154</v>
      </c>
      <c r="Y122" s="17">
        <v>10.220170000000001</v>
      </c>
      <c r="Z122" s="17">
        <v>0.008471</v>
      </c>
      <c r="AA122" s="17">
        <v>0.13934100000000002</v>
      </c>
      <c r="AB122" s="17">
        <v>9.961743</v>
      </c>
      <c r="AC122" s="17">
        <v>12.6928</v>
      </c>
      <c r="AD122" s="17">
        <v>-0.9756</v>
      </c>
      <c r="AE122" s="17">
        <v>3.1073399999999998</v>
      </c>
      <c r="AF122" s="17">
        <v>8</v>
      </c>
      <c r="AG122" s="17">
        <v>-1.3512188588436007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9.148767</v>
      </c>
      <c r="AO122" s="17">
        <v>15.7152</v>
      </c>
      <c r="AP122" s="17">
        <v>0</v>
      </c>
      <c r="AQ122" s="17">
        <v>-1.25514</v>
      </c>
      <c r="AR122" s="17">
        <v>13.159184</v>
      </c>
      <c r="AS122" s="17">
        <v>0</v>
      </c>
      <c r="AT122" s="17">
        <v>0.00507</v>
      </c>
      <c r="AU122" s="17">
        <v>-0.007076999999999999</v>
      </c>
      <c r="AV122" s="17">
        <v>-1.74646</v>
      </c>
      <c r="AW122" s="17">
        <v>6.7124</v>
      </c>
    </row>
    <row r="123" spans="1:49" ht="12">
      <c r="A123" s="24" t="s">
        <v>3</v>
      </c>
      <c r="B123" s="13">
        <v>0.33399999999999996</v>
      </c>
      <c r="C123" s="13">
        <v>1.1551200000000001</v>
      </c>
      <c r="D123" s="13">
        <v>0.13828000000000018</v>
      </c>
      <c r="E123" s="13">
        <v>9.364600000000001</v>
      </c>
      <c r="F123" s="13">
        <v>0.08</v>
      </c>
      <c r="G123" s="13">
        <v>6.5</v>
      </c>
      <c r="H123" s="13">
        <v>0</v>
      </c>
      <c r="I123" s="13">
        <v>4.094000000000001</v>
      </c>
      <c r="J123" s="13">
        <v>0</v>
      </c>
      <c r="K123" s="13">
        <v>4.7542</v>
      </c>
      <c r="L123" s="13">
        <v>1.7215000000000007</v>
      </c>
      <c r="M123" s="13">
        <v>1.9999819999999984</v>
      </c>
      <c r="N123" s="13">
        <v>0</v>
      </c>
      <c r="O123" s="13">
        <v>14.8565</v>
      </c>
      <c r="P123" s="13">
        <v>0.1573000000000011</v>
      </c>
      <c r="Q123" s="13">
        <v>0</v>
      </c>
      <c r="R123" s="13">
        <v>0.03545</v>
      </c>
      <c r="S123" s="13">
        <v>0</v>
      </c>
      <c r="T123" s="13">
        <v>0.0005000000000000004</v>
      </c>
      <c r="U123" s="13">
        <f>0.198317+2.062938</f>
        <v>2.261255</v>
      </c>
      <c r="V123" s="13">
        <v>0.036922</v>
      </c>
      <c r="W123" s="13">
        <v>1.193289</v>
      </c>
      <c r="X123" s="14">
        <v>0.006330999999999986</v>
      </c>
      <c r="Y123" s="14">
        <v>14.53866</v>
      </c>
      <c r="Z123" s="14">
        <v>0.033162</v>
      </c>
      <c r="AA123" s="14">
        <v>0.34886900000000004</v>
      </c>
      <c r="AB123" s="14">
        <v>10.020073000000002</v>
      </c>
      <c r="AC123" s="14">
        <v>17.317</v>
      </c>
      <c r="AD123" s="14">
        <v>0</v>
      </c>
      <c r="AE123" s="14">
        <v>3.1366</v>
      </c>
      <c r="AF123" s="14">
        <v>10</v>
      </c>
      <c r="AG123" s="14">
        <v>2.6332381411563994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9.148767</v>
      </c>
      <c r="AO123" s="14">
        <v>19.0152</v>
      </c>
      <c r="AP123" s="14">
        <v>0</v>
      </c>
      <c r="AQ123" s="14">
        <v>0</v>
      </c>
      <c r="AR123" s="14">
        <v>13.159184</v>
      </c>
      <c r="AS123" s="14">
        <v>0</v>
      </c>
      <c r="AT123" s="14">
        <v>0.00507</v>
      </c>
      <c r="AU123" s="14">
        <v>0.0016570000000000005</v>
      </c>
      <c r="AV123" s="14">
        <v>10.2457</v>
      </c>
      <c r="AW123" s="14">
        <v>11.712401999999999</v>
      </c>
    </row>
    <row r="124" spans="1:49" ht="12">
      <c r="A124" s="24" t="s">
        <v>4</v>
      </c>
      <c r="B124" s="13">
        <v>0.45890000000000003</v>
      </c>
      <c r="C124" s="13">
        <v>5.53226</v>
      </c>
      <c r="D124" s="13">
        <v>4.7044700000000015</v>
      </c>
      <c r="E124" s="13">
        <v>6.9727</v>
      </c>
      <c r="F124" s="13">
        <v>4.0105</v>
      </c>
      <c r="G124" s="13">
        <v>3.4122399999999997</v>
      </c>
      <c r="H124" s="13">
        <v>1.7777400000000005</v>
      </c>
      <c r="I124" s="13">
        <v>14.580657999999994</v>
      </c>
      <c r="J124" s="13">
        <v>0.7</v>
      </c>
      <c r="K124" s="13">
        <v>2.8582</v>
      </c>
      <c r="L124" s="13">
        <v>0.3741000000000003</v>
      </c>
      <c r="M124" s="13">
        <v>0.496</v>
      </c>
      <c r="N124" s="13">
        <v>0.26266</v>
      </c>
      <c r="O124" s="13">
        <v>0.009360000000000035</v>
      </c>
      <c r="P124" s="13">
        <v>1.6855099999999998</v>
      </c>
      <c r="Q124" s="13">
        <f>8.905482+0.157300000000001</f>
        <v>9.062782</v>
      </c>
      <c r="R124" s="13">
        <v>0.001</v>
      </c>
      <c r="S124" s="13">
        <f>6.82947+0.00545</f>
        <v>6.834919999999999</v>
      </c>
      <c r="T124" s="13">
        <v>0.43103600000000064</v>
      </c>
      <c r="U124" s="13">
        <v>0</v>
      </c>
      <c r="V124" s="13">
        <v>1.69225</v>
      </c>
      <c r="W124" s="13">
        <v>0.37861799999999995</v>
      </c>
      <c r="X124" s="14">
        <v>2.239485</v>
      </c>
      <c r="Y124" s="14">
        <v>4.31849</v>
      </c>
      <c r="Z124" s="14">
        <v>0.024691</v>
      </c>
      <c r="AA124" s="14">
        <v>0.209528</v>
      </c>
      <c r="AB124" s="14">
        <v>0.05832999999999999</v>
      </c>
      <c r="AC124" s="14">
        <v>4.6242</v>
      </c>
      <c r="AD124" s="14">
        <v>0.9756</v>
      </c>
      <c r="AE124" s="14">
        <v>0.02926</v>
      </c>
      <c r="AF124" s="14">
        <v>2</v>
      </c>
      <c r="AG124" s="14">
        <v>3.984457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3.3</v>
      </c>
      <c r="AP124" s="14">
        <v>0</v>
      </c>
      <c r="AQ124" s="14">
        <v>1.25514</v>
      </c>
      <c r="AR124" s="14">
        <v>0</v>
      </c>
      <c r="AS124" s="14">
        <v>0</v>
      </c>
      <c r="AT124" s="14">
        <v>0</v>
      </c>
      <c r="AU124" s="14">
        <v>0.008733999999999999</v>
      </c>
      <c r="AV124" s="14">
        <v>11.992159999999998</v>
      </c>
      <c r="AW124" s="14">
        <v>5.000002</v>
      </c>
    </row>
    <row r="125" spans="1:49" ht="12">
      <c r="A125" s="30" t="s">
        <v>42</v>
      </c>
      <c r="B125" s="16">
        <v>-0.1249</v>
      </c>
      <c r="C125" s="16">
        <v>-4.18854</v>
      </c>
      <c r="D125" s="16">
        <v>-4.719190000000001</v>
      </c>
      <c r="E125" s="16">
        <v>2.986300000000001</v>
      </c>
      <c r="F125" s="16">
        <v>-3.9305000000000003</v>
      </c>
      <c r="G125" s="16">
        <v>3.6577600000000006</v>
      </c>
      <c r="H125" s="16">
        <v>-1.7777399999999999</v>
      </c>
      <c r="I125" s="16">
        <v>-10.486658</v>
      </c>
      <c r="J125" s="16">
        <v>-0.7</v>
      </c>
      <c r="K125" s="16">
        <v>1.896</v>
      </c>
      <c r="L125" s="16">
        <v>1.3474000000000002</v>
      </c>
      <c r="M125" s="16">
        <v>1.5039819999999997</v>
      </c>
      <c r="N125" s="16">
        <v>-0.26266</v>
      </c>
      <c r="O125" s="16">
        <v>14.847140000000001</v>
      </c>
      <c r="P125" s="16">
        <v>-1.5282100000000014</v>
      </c>
      <c r="Q125" s="16">
        <v>-9.062781999999999</v>
      </c>
      <c r="R125" s="16">
        <v>-0.001</v>
      </c>
      <c r="S125" s="16">
        <v>-6.82947</v>
      </c>
      <c r="T125" s="16">
        <v>-0.4305360000000009</v>
      </c>
      <c r="U125" s="16">
        <v>2.2102380000000004</v>
      </c>
      <c r="V125" s="16">
        <v>-1.66382</v>
      </c>
      <c r="W125" s="16">
        <v>0.48232400000000003</v>
      </c>
      <c r="X125" s="17">
        <v>-1.8562690000000002</v>
      </c>
      <c r="Y125" s="17">
        <v>10.205618000000001</v>
      </c>
      <c r="Z125" s="17">
        <v>0</v>
      </c>
      <c r="AA125" s="17">
        <v>0.141935</v>
      </c>
      <c r="AB125" s="17">
        <v>10</v>
      </c>
      <c r="AC125" s="17">
        <v>12.6928</v>
      </c>
      <c r="AD125" s="17">
        <v>-0.9756</v>
      </c>
      <c r="AE125" s="17">
        <v>0</v>
      </c>
      <c r="AF125" s="17">
        <v>8</v>
      </c>
      <c r="AG125" s="17">
        <v>-1.3512188588436007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9.148767</v>
      </c>
      <c r="AO125" s="17">
        <v>15.7152</v>
      </c>
      <c r="AP125" s="17">
        <v>0</v>
      </c>
      <c r="AQ125" s="17">
        <v>-1.25514</v>
      </c>
      <c r="AR125" s="17">
        <v>13.146300000000002</v>
      </c>
      <c r="AS125" s="17">
        <v>0</v>
      </c>
      <c r="AT125" s="17">
        <v>0</v>
      </c>
      <c r="AU125" s="17">
        <v>0</v>
      </c>
      <c r="AV125" s="17">
        <v>-1.74646</v>
      </c>
      <c r="AW125" s="17">
        <v>6.7124</v>
      </c>
    </row>
    <row r="126" spans="1:49" ht="12">
      <c r="A126" s="31" t="s">
        <v>3</v>
      </c>
      <c r="B126" s="13">
        <v>0.33399999999999996</v>
      </c>
      <c r="C126" s="13">
        <v>1.12112</v>
      </c>
      <c r="D126" s="13">
        <v>0</v>
      </c>
      <c r="E126" s="13">
        <v>9.4476</v>
      </c>
      <c r="F126" s="13">
        <v>0.08</v>
      </c>
      <c r="G126" s="13">
        <v>6.5</v>
      </c>
      <c r="H126" s="13">
        <v>0</v>
      </c>
      <c r="I126" s="13">
        <v>4.094000000000001</v>
      </c>
      <c r="J126" s="13">
        <v>0</v>
      </c>
      <c r="K126" s="13">
        <v>4.7542</v>
      </c>
      <c r="L126" s="13">
        <v>1.7215000000000007</v>
      </c>
      <c r="M126" s="13">
        <v>1.9999819999999984</v>
      </c>
      <c r="N126" s="13">
        <v>0</v>
      </c>
      <c r="O126" s="13">
        <v>14.8565</v>
      </c>
      <c r="P126" s="13">
        <v>0.1573000000000011</v>
      </c>
      <c r="Q126" s="13">
        <v>0</v>
      </c>
      <c r="R126" s="13">
        <v>0</v>
      </c>
      <c r="S126" s="13">
        <v>0</v>
      </c>
      <c r="T126" s="13">
        <v>0.0005</v>
      </c>
      <c r="U126" s="13">
        <f>0.0043+2.205938</f>
        <v>2.2102380000000004</v>
      </c>
      <c r="V126" s="13">
        <v>0</v>
      </c>
      <c r="W126" s="13">
        <v>0.8040930000000001</v>
      </c>
      <c r="X126" s="14">
        <v>0</v>
      </c>
      <c r="Y126" s="14">
        <v>14.501600000000002</v>
      </c>
      <c r="Z126" s="14">
        <v>0</v>
      </c>
      <c r="AA126" s="14">
        <v>0.32618600000000003</v>
      </c>
      <c r="AB126" s="14">
        <v>10</v>
      </c>
      <c r="AC126" s="14">
        <v>17.317</v>
      </c>
      <c r="AD126" s="14">
        <v>0</v>
      </c>
      <c r="AE126" s="14">
        <v>0</v>
      </c>
      <c r="AF126" s="14">
        <v>10</v>
      </c>
      <c r="AG126" s="14">
        <v>2.6332381411563994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9.148767</v>
      </c>
      <c r="AO126" s="14">
        <v>19.0152</v>
      </c>
      <c r="AP126" s="14">
        <v>0</v>
      </c>
      <c r="AQ126" s="14">
        <v>0</v>
      </c>
      <c r="AR126" s="14">
        <v>13.146300000000002</v>
      </c>
      <c r="AS126" s="14">
        <v>0</v>
      </c>
      <c r="AT126" s="14">
        <v>0</v>
      </c>
      <c r="AU126" s="14">
        <v>0</v>
      </c>
      <c r="AV126" s="14">
        <v>10.2457</v>
      </c>
      <c r="AW126" s="14">
        <v>11.7124</v>
      </c>
    </row>
    <row r="127" spans="1:49" ht="12">
      <c r="A127" s="31" t="s">
        <v>4</v>
      </c>
      <c r="B127" s="13">
        <v>0.45890000000000003</v>
      </c>
      <c r="C127" s="13">
        <v>5.30966</v>
      </c>
      <c r="D127" s="13">
        <f>4.70447+0.0147200000000001</f>
        <v>4.71919</v>
      </c>
      <c r="E127" s="13">
        <v>6.461299999999998</v>
      </c>
      <c r="F127" s="13">
        <v>4.0105</v>
      </c>
      <c r="G127" s="13">
        <v>2.8422399999999994</v>
      </c>
      <c r="H127" s="13">
        <v>1.7777400000000005</v>
      </c>
      <c r="I127" s="13">
        <v>14.580657999999994</v>
      </c>
      <c r="J127" s="13">
        <v>0.7</v>
      </c>
      <c r="K127" s="13">
        <v>2.8582</v>
      </c>
      <c r="L127" s="13">
        <v>0.3741000000000003</v>
      </c>
      <c r="M127" s="13">
        <v>0.496</v>
      </c>
      <c r="N127" s="13">
        <v>0.26266</v>
      </c>
      <c r="O127" s="13">
        <v>0.009360000000000035</v>
      </c>
      <c r="P127" s="13">
        <v>1.6855099999999998</v>
      </c>
      <c r="Q127" s="13">
        <f>8.905482+0.157300000000001</f>
        <v>9.062782</v>
      </c>
      <c r="R127" s="13">
        <v>0.001</v>
      </c>
      <c r="S127" s="13">
        <v>6.82947</v>
      </c>
      <c r="T127" s="13">
        <v>0.43103600000000064</v>
      </c>
      <c r="U127" s="13">
        <v>0</v>
      </c>
      <c r="V127" s="13">
        <v>1.66382</v>
      </c>
      <c r="W127" s="13">
        <v>0.32176899999999997</v>
      </c>
      <c r="X127" s="14">
        <v>1.8562690000000002</v>
      </c>
      <c r="Y127" s="14">
        <v>4.295982</v>
      </c>
      <c r="Z127" s="14">
        <v>0</v>
      </c>
      <c r="AA127" s="14">
        <v>0.18425099999999997</v>
      </c>
      <c r="AB127" s="14">
        <v>0</v>
      </c>
      <c r="AC127" s="14">
        <v>4.6242</v>
      </c>
      <c r="AD127" s="14">
        <v>0.9756</v>
      </c>
      <c r="AE127" s="14">
        <v>0</v>
      </c>
      <c r="AF127" s="14">
        <v>2</v>
      </c>
      <c r="AG127" s="14">
        <v>3.984457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3.3</v>
      </c>
      <c r="AP127" s="14">
        <v>0</v>
      </c>
      <c r="AQ127" s="14">
        <v>1.25514</v>
      </c>
      <c r="AR127" s="14">
        <v>0</v>
      </c>
      <c r="AS127" s="14">
        <v>0</v>
      </c>
      <c r="AT127" s="14">
        <v>0</v>
      </c>
      <c r="AU127" s="14">
        <v>0</v>
      </c>
      <c r="AV127" s="14">
        <v>11.992159999999998</v>
      </c>
      <c r="AW127" s="14">
        <v>5</v>
      </c>
    </row>
    <row r="128" spans="1:49" ht="12">
      <c r="A128" s="30" t="s">
        <v>43</v>
      </c>
      <c r="B128" s="16">
        <v>0</v>
      </c>
      <c r="C128" s="16">
        <v>-0.1886</v>
      </c>
      <c r="D128" s="16">
        <v>0.153</v>
      </c>
      <c r="E128" s="16">
        <v>-0.5944</v>
      </c>
      <c r="F128" s="16">
        <v>0</v>
      </c>
      <c r="G128" s="16">
        <v>-0.57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0.03545</v>
      </c>
      <c r="S128" s="16">
        <v>-0.0054500000000000035</v>
      </c>
      <c r="T128" s="16">
        <v>0</v>
      </c>
      <c r="U128" s="16">
        <v>0.05101700000000001</v>
      </c>
      <c r="V128" s="16">
        <v>0.008492000000000003</v>
      </c>
      <c r="W128" s="16">
        <v>0.33234700000000006</v>
      </c>
      <c r="X128" s="17">
        <v>-0.37688499999999997</v>
      </c>
      <c r="Y128" s="17">
        <v>0.014551999999999971</v>
      </c>
      <c r="Z128" s="17">
        <v>0.008471</v>
      </c>
      <c r="AA128" s="17">
        <v>-0.002594000000000001</v>
      </c>
      <c r="AB128" s="17">
        <v>-0.03825699999999999</v>
      </c>
      <c r="AC128" s="17">
        <v>0</v>
      </c>
      <c r="AD128" s="17">
        <v>0</v>
      </c>
      <c r="AE128" s="17">
        <v>3.1073399999999998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0.012884</v>
      </c>
      <c r="AS128" s="17">
        <v>0</v>
      </c>
      <c r="AT128" s="17">
        <v>0.00507</v>
      </c>
      <c r="AU128" s="17">
        <v>-0.007076999999999999</v>
      </c>
      <c r="AV128" s="17">
        <v>0</v>
      </c>
      <c r="AW128" s="17">
        <v>0</v>
      </c>
    </row>
    <row r="129" spans="1:49" ht="12">
      <c r="A129" s="31" t="s">
        <v>3</v>
      </c>
      <c r="B129" s="13">
        <v>0</v>
      </c>
      <c r="C129" s="13">
        <v>0.034</v>
      </c>
      <c r="D129" s="13">
        <v>0.153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0.03545</v>
      </c>
      <c r="S129" s="13">
        <v>0</v>
      </c>
      <c r="T129" s="13">
        <v>0</v>
      </c>
      <c r="U129" s="13">
        <v>0.19401700000000002</v>
      </c>
      <c r="V129" s="13">
        <v>0.036922</v>
      </c>
      <c r="W129" s="13">
        <v>0.38919600000000004</v>
      </c>
      <c r="X129" s="14">
        <v>0.006330999999999986</v>
      </c>
      <c r="Y129" s="14">
        <v>0.03706</v>
      </c>
      <c r="Z129" s="14">
        <v>0.033162</v>
      </c>
      <c r="AA129" s="14">
        <v>0.022683</v>
      </c>
      <c r="AB129" s="14">
        <v>0.020073000000000004</v>
      </c>
      <c r="AC129" s="14">
        <v>0</v>
      </c>
      <c r="AD129" s="14">
        <v>0</v>
      </c>
      <c r="AE129" s="14">
        <v>3.1366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0.012884</v>
      </c>
      <c r="AS129" s="14">
        <v>0</v>
      </c>
      <c r="AT129" s="14">
        <v>0.00507</v>
      </c>
      <c r="AU129" s="14">
        <v>0.0016570000000000005</v>
      </c>
      <c r="AV129" s="14">
        <v>0</v>
      </c>
      <c r="AW129" s="14">
        <v>2.0000000000004548E-06</v>
      </c>
    </row>
    <row r="130" spans="1:49" ht="12">
      <c r="A130" s="31" t="s">
        <v>4</v>
      </c>
      <c r="B130" s="13">
        <v>0</v>
      </c>
      <c r="C130" s="13">
        <v>0.22260000000000002</v>
      </c>
      <c r="D130" s="13">
        <v>0</v>
      </c>
      <c r="E130" s="13">
        <f>0.5114+0.083</f>
        <v>0.5943999999999999</v>
      </c>
      <c r="F130" s="13">
        <v>0</v>
      </c>
      <c r="G130" s="13">
        <v>0.57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0.00545</v>
      </c>
      <c r="T130" s="13">
        <v>0</v>
      </c>
      <c r="U130" s="13">
        <v>0.14300000000000002</v>
      </c>
      <c r="V130" s="13">
        <v>0.02843</v>
      </c>
      <c r="W130" s="13">
        <v>0.056849</v>
      </c>
      <c r="X130" s="14">
        <v>0.38321599999999995</v>
      </c>
      <c r="Y130" s="14">
        <v>0.02250800000000003</v>
      </c>
      <c r="Z130" s="14">
        <v>0.024691</v>
      </c>
      <c r="AA130" s="14">
        <v>0.025277000000000004</v>
      </c>
      <c r="AB130" s="14">
        <v>0.05832999999999999</v>
      </c>
      <c r="AC130" s="14">
        <v>0</v>
      </c>
      <c r="AD130" s="14">
        <v>0</v>
      </c>
      <c r="AE130" s="14">
        <v>0.02926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0.008733999999999999</v>
      </c>
      <c r="AV130" s="14">
        <v>0</v>
      </c>
      <c r="AW130" s="14">
        <v>2.0000000000004548E-06</v>
      </c>
    </row>
    <row r="131" spans="1:49" ht="6.75" customHeight="1">
      <c r="A131" s="2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M131" s="13"/>
      <c r="N131" s="13"/>
      <c r="O131" s="13"/>
      <c r="Q131" s="13"/>
      <c r="R131" s="13"/>
      <c r="S131" s="13"/>
      <c r="T131" s="13"/>
      <c r="U131" s="13"/>
      <c r="V131" s="13"/>
      <c r="W131" s="13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 ht="14.25">
      <c r="A132" s="27" t="s">
        <v>44</v>
      </c>
      <c r="B132" s="20">
        <v>-126.62200000000001</v>
      </c>
      <c r="C132" s="20">
        <v>-106.04073999999997</v>
      </c>
      <c r="D132" s="20">
        <v>-73.09668999999997</v>
      </c>
      <c r="E132" s="20">
        <v>-130.84098</v>
      </c>
      <c r="F132" s="20">
        <v>-6.525239999999994</v>
      </c>
      <c r="G132" s="20">
        <v>-54.497980000000005</v>
      </c>
      <c r="H132" s="20">
        <v>-111.52159999999998</v>
      </c>
      <c r="I132" s="20">
        <v>-32.850391000000116</v>
      </c>
      <c r="J132" s="20">
        <v>-85.54626552499998</v>
      </c>
      <c r="K132" s="20">
        <v>-106.31631229999998</v>
      </c>
      <c r="L132" s="20">
        <v>-151.04064815475004</v>
      </c>
      <c r="M132" s="20">
        <v>27.556745731503213</v>
      </c>
      <c r="N132" s="20">
        <v>12.18732418167906</v>
      </c>
      <c r="O132" s="20">
        <v>94.63584161145869</v>
      </c>
      <c r="P132" s="20">
        <v>8.585294540112272</v>
      </c>
      <c r="Q132" s="20">
        <v>53.38156805173776</v>
      </c>
      <c r="R132" s="20">
        <v>61.10023641569417</v>
      </c>
      <c r="S132" s="20">
        <v>-95.48778772666012</v>
      </c>
      <c r="T132" s="20">
        <v>41.50030585457087</v>
      </c>
      <c r="U132" s="20">
        <v>-48.17891041069784</v>
      </c>
      <c r="V132" s="20">
        <v>160.86820278878506</v>
      </c>
      <c r="W132" s="20">
        <v>57.07940785235487</v>
      </c>
      <c r="X132" s="11">
        <v>54.553263420594334</v>
      </c>
      <c r="Y132" s="11">
        <v>-332.1097335000497</v>
      </c>
      <c r="Z132" s="11">
        <v>74.86248632681742</v>
      </c>
      <c r="AA132" s="11">
        <v>11.521615305325389</v>
      </c>
      <c r="AB132" s="11">
        <v>21.771720730598123</v>
      </c>
      <c r="AC132" s="11">
        <v>175.1767203164999</v>
      </c>
      <c r="AD132" s="11">
        <v>98.50336749873846</v>
      </c>
      <c r="AE132" s="11">
        <v>47.83443217621908</v>
      </c>
      <c r="AF132" s="11">
        <v>4.752736323359534</v>
      </c>
      <c r="AG132" s="11">
        <v>-95.31088671894715</v>
      </c>
      <c r="AH132" s="11">
        <v>215.5289700868368</v>
      </c>
      <c r="AI132" s="11">
        <v>169.69866614857554</v>
      </c>
      <c r="AJ132" s="11">
        <v>11.589636554780602</v>
      </c>
      <c r="AK132" s="11">
        <v>-261.29795158356814</v>
      </c>
      <c r="AL132" s="11">
        <v>363.61227852239136</v>
      </c>
      <c r="AM132" s="11">
        <v>152.8238657575643</v>
      </c>
      <c r="AN132" s="11">
        <v>-325.30307004945547</v>
      </c>
      <c r="AO132" s="11">
        <v>-835.1835661330254</v>
      </c>
      <c r="AP132" s="11">
        <v>304.4965293867648</v>
      </c>
      <c r="AQ132" s="11">
        <v>-161.60141276665092</v>
      </c>
      <c r="AR132" s="11">
        <v>-569.0121791867074</v>
      </c>
      <c r="AS132" s="11">
        <v>-699.5831126393787</v>
      </c>
      <c r="AT132" s="11">
        <v>-48.133015918803366</v>
      </c>
      <c r="AU132" s="11">
        <v>683.1934513977909</v>
      </c>
      <c r="AV132" s="11">
        <v>-49.99834524096086</v>
      </c>
      <c r="AW132" s="11">
        <v>217.70183505351127</v>
      </c>
    </row>
    <row r="133" spans="1:49" ht="12">
      <c r="A133" s="18" t="s">
        <v>3</v>
      </c>
      <c r="B133" s="22">
        <v>76.5329</v>
      </c>
      <c r="C133" s="22">
        <v>180.92253</v>
      </c>
      <c r="D133" s="22">
        <v>24.960000000000036</v>
      </c>
      <c r="E133" s="22">
        <v>135.41006</v>
      </c>
      <c r="F133" s="22">
        <v>116.43305000000001</v>
      </c>
      <c r="G133" s="22">
        <v>138.44762999999998</v>
      </c>
      <c r="H133" s="22">
        <v>47.963160000000016</v>
      </c>
      <c r="I133" s="22">
        <v>186.46527300000002</v>
      </c>
      <c r="J133" s="22">
        <v>157.30442</v>
      </c>
      <c r="K133" s="22">
        <v>136.13406600000002</v>
      </c>
      <c r="L133" s="22">
        <v>93.53440899999998</v>
      </c>
      <c r="M133" s="22">
        <v>33.79044259507509</v>
      </c>
      <c r="N133" s="22">
        <v>167.88221000000001</v>
      </c>
      <c r="O133" s="22">
        <v>222.60306</v>
      </c>
      <c r="P133" s="22">
        <v>180.58401000000003</v>
      </c>
      <c r="Q133" s="22">
        <v>123.702287838828</v>
      </c>
      <c r="R133" s="22">
        <v>123.37822408673901</v>
      </c>
      <c r="S133" s="22">
        <v>202.19033120848087</v>
      </c>
      <c r="T133" s="22">
        <v>263.8462153718219</v>
      </c>
      <c r="U133" s="22">
        <v>140.1959471850762</v>
      </c>
      <c r="V133" s="22">
        <v>375.0736231627841</v>
      </c>
      <c r="W133" s="22">
        <v>308.29563577565</v>
      </c>
      <c r="X133" s="14">
        <v>502.67067377363395</v>
      </c>
      <c r="Y133" s="14">
        <v>493.80230364175526</v>
      </c>
      <c r="Z133" s="14">
        <v>499.6293613470495</v>
      </c>
      <c r="AA133" s="14">
        <v>744.0175492677903</v>
      </c>
      <c r="AB133" s="14">
        <v>508.97420584610717</v>
      </c>
      <c r="AC133" s="14">
        <v>1203.072501162114</v>
      </c>
      <c r="AD133" s="14">
        <v>967.066967970813</v>
      </c>
      <c r="AE133" s="14">
        <v>863.0269764334528</v>
      </c>
      <c r="AF133" s="14">
        <v>667.2973422423701</v>
      </c>
      <c r="AG133" s="14">
        <v>939.2088167436403</v>
      </c>
      <c r="AH133" s="14">
        <v>1161.2528993698784</v>
      </c>
      <c r="AI133" s="14">
        <v>1142.3898364397025</v>
      </c>
      <c r="AJ133" s="14">
        <v>1569.1270797363168</v>
      </c>
      <c r="AK133" s="14">
        <v>1602.2572086352284</v>
      </c>
      <c r="AL133" s="14">
        <v>1913.0231984455968</v>
      </c>
      <c r="AM133" s="14">
        <v>1893.0523021091885</v>
      </c>
      <c r="AN133" s="14">
        <v>1843.2691907944134</v>
      </c>
      <c r="AO133" s="14">
        <v>1789.282021641068</v>
      </c>
      <c r="AP133" s="14">
        <v>2192.37408784819</v>
      </c>
      <c r="AQ133" s="14">
        <v>2229.247145887039</v>
      </c>
      <c r="AR133" s="14">
        <v>1221.392683089307</v>
      </c>
      <c r="AS133" s="14">
        <v>1428.9664982952513</v>
      </c>
      <c r="AT133" s="14">
        <v>846.9147132318587</v>
      </c>
      <c r="AU133" s="14">
        <v>2051.4161242856057</v>
      </c>
      <c r="AV133" s="14">
        <v>988.081405037745</v>
      </c>
      <c r="AW133" s="14">
        <v>1933.4131084111632</v>
      </c>
    </row>
    <row r="134" spans="1:49" ht="12">
      <c r="A134" s="18" t="s">
        <v>4</v>
      </c>
      <c r="B134" s="22">
        <v>203.15490000000003</v>
      </c>
      <c r="C134" s="22">
        <v>286.96326999999997</v>
      </c>
      <c r="D134" s="22">
        <v>98.05669</v>
      </c>
      <c r="E134" s="22">
        <v>266.25104</v>
      </c>
      <c r="F134" s="22">
        <v>122.95828999999999</v>
      </c>
      <c r="G134" s="22">
        <v>192.94561000000004</v>
      </c>
      <c r="H134" s="22">
        <v>159.48476</v>
      </c>
      <c r="I134" s="22">
        <v>219.31566400000003</v>
      </c>
      <c r="J134" s="22">
        <v>242.85068552499996</v>
      </c>
      <c r="K134" s="22">
        <v>242.45037830000007</v>
      </c>
      <c r="L134" s="22">
        <v>244.57505715474997</v>
      </c>
      <c r="M134" s="22">
        <v>6.233696863571822</v>
      </c>
      <c r="N134" s="22">
        <v>155.69488581832096</v>
      </c>
      <c r="O134" s="22">
        <v>127.96721838854134</v>
      </c>
      <c r="P134" s="22">
        <v>171.99871545988765</v>
      </c>
      <c r="Q134" s="22">
        <v>70.3207197870902</v>
      </c>
      <c r="R134" s="22">
        <v>62.27798767104484</v>
      </c>
      <c r="S134" s="22">
        <v>297.67811893514096</v>
      </c>
      <c r="T134" s="22">
        <v>222.34590951725113</v>
      </c>
      <c r="U134" s="22">
        <v>188.37485759577396</v>
      </c>
      <c r="V134" s="22">
        <v>214.205420373999</v>
      </c>
      <c r="W134" s="22">
        <v>251.21622792329512</v>
      </c>
      <c r="X134" s="14">
        <v>448.11741035303965</v>
      </c>
      <c r="Y134" s="14">
        <v>825.9120371418051</v>
      </c>
      <c r="Z134" s="14">
        <v>424.766875020232</v>
      </c>
      <c r="AA134" s="14">
        <v>732.495933962465</v>
      </c>
      <c r="AB134" s="14">
        <v>487.20248511550903</v>
      </c>
      <c r="AC134" s="14">
        <v>1027.895780845614</v>
      </c>
      <c r="AD134" s="14">
        <v>868.5636004720744</v>
      </c>
      <c r="AE134" s="14">
        <v>815.1925442572336</v>
      </c>
      <c r="AF134" s="14">
        <v>662.5446059190105</v>
      </c>
      <c r="AG134" s="14">
        <v>1034.5197034625876</v>
      </c>
      <c r="AH134" s="14">
        <v>945.7239292830417</v>
      </c>
      <c r="AI134" s="14">
        <v>972.6911702911269</v>
      </c>
      <c r="AJ134" s="14">
        <v>1557.5374431815362</v>
      </c>
      <c r="AK134" s="14">
        <v>1863.5551602187968</v>
      </c>
      <c r="AL134" s="14">
        <v>1549.4109199232055</v>
      </c>
      <c r="AM134" s="14">
        <v>1740.2284363516242</v>
      </c>
      <c r="AN134" s="14">
        <v>2168.5722608438687</v>
      </c>
      <c r="AO134" s="14">
        <v>2624.4655877740934</v>
      </c>
      <c r="AP134" s="14">
        <v>1887.8775584614255</v>
      </c>
      <c r="AQ134" s="14">
        <v>2390.84855865369</v>
      </c>
      <c r="AR134" s="14">
        <v>1790.4048622760145</v>
      </c>
      <c r="AS134" s="14">
        <v>2128.5496109346295</v>
      </c>
      <c r="AT134" s="14">
        <v>895.047729150662</v>
      </c>
      <c r="AU134" s="14">
        <v>1368.222672887815</v>
      </c>
      <c r="AV134" s="14">
        <v>1038.0797502787057</v>
      </c>
      <c r="AW134" s="14">
        <v>1715.7112733576523</v>
      </c>
    </row>
    <row r="135" spans="1:49" ht="12">
      <c r="A135" s="28" t="s">
        <v>45</v>
      </c>
      <c r="B135" s="16">
        <v>-92.1935</v>
      </c>
      <c r="C135" s="16">
        <v>-118.25726999999998</v>
      </c>
      <c r="D135" s="16">
        <v>-17.084339999999997</v>
      </c>
      <c r="E135" s="16">
        <v>-122.87273000000005</v>
      </c>
      <c r="F135" s="16">
        <v>1.3651900000000023</v>
      </c>
      <c r="G135" s="16">
        <v>-47.43777</v>
      </c>
      <c r="H135" s="16">
        <v>-153.92763000000002</v>
      </c>
      <c r="I135" s="16">
        <v>-43.95267499999997</v>
      </c>
      <c r="J135" s="16">
        <v>-142.30193552499998</v>
      </c>
      <c r="K135" s="16">
        <v>-190.80537330000004</v>
      </c>
      <c r="L135" s="16">
        <v>-164.78553045474996</v>
      </c>
      <c r="M135" s="16">
        <v>59.257930436428126</v>
      </c>
      <c r="N135" s="16">
        <v>-39.73057581832094</v>
      </c>
      <c r="O135" s="16">
        <v>59.48809161145868</v>
      </c>
      <c r="P135" s="16">
        <v>-60.00240545988772</v>
      </c>
      <c r="Q135" s="16">
        <v>248.37247405173775</v>
      </c>
      <c r="R135" s="16">
        <v>81.80070741569416</v>
      </c>
      <c r="S135" s="16">
        <v>-44.779116930033005</v>
      </c>
      <c r="T135" s="16">
        <v>10.152567514843831</v>
      </c>
      <c r="U135" s="16">
        <v>-77.94155610556793</v>
      </c>
      <c r="V135" s="16">
        <v>128.6729209383521</v>
      </c>
      <c r="W135" s="16">
        <v>53.28346202941976</v>
      </c>
      <c r="X135" s="17">
        <v>23.031132177610157</v>
      </c>
      <c r="Y135" s="17">
        <v>-385.0315226049326</v>
      </c>
      <c r="Z135" s="17">
        <v>-0.3492337476830557</v>
      </c>
      <c r="AA135" s="17">
        <v>-285.4225156201739</v>
      </c>
      <c r="AB135" s="17">
        <v>61.70128373059794</v>
      </c>
      <c r="AC135" s="17">
        <v>162.69157731650003</v>
      </c>
      <c r="AD135" s="17">
        <v>-8.993353560745417</v>
      </c>
      <c r="AE135" s="17">
        <v>-127.7793272706542</v>
      </c>
      <c r="AF135" s="17">
        <v>-68.05570287090666</v>
      </c>
      <c r="AG135" s="17">
        <v>-241.7678894061555</v>
      </c>
      <c r="AH135" s="17">
        <v>126.63690849150406</v>
      </c>
      <c r="AI135" s="17">
        <v>108.81806418566721</v>
      </c>
      <c r="AJ135" s="17">
        <v>-72.1100032895178</v>
      </c>
      <c r="AK135" s="17">
        <v>-482.7452665539321</v>
      </c>
      <c r="AL135" s="17">
        <v>191.73334015365856</v>
      </c>
      <c r="AM135" s="17">
        <v>-18.81836053398803</v>
      </c>
      <c r="AN135" s="17">
        <v>-570.2448849978103</v>
      </c>
      <c r="AO135" s="17">
        <v>-1150.3620371311263</v>
      </c>
      <c r="AP135" s="17">
        <v>-78.4320670148617</v>
      </c>
      <c r="AQ135" s="17">
        <v>-522.1465632944157</v>
      </c>
      <c r="AR135" s="17">
        <v>-439.73893922521535</v>
      </c>
      <c r="AS135" s="17">
        <v>64.54203848361999</v>
      </c>
      <c r="AT135" s="17">
        <v>-63.041473566484456</v>
      </c>
      <c r="AU135" s="17">
        <v>431.27907832856937</v>
      </c>
      <c r="AV135" s="17">
        <v>-98.02502502946865</v>
      </c>
      <c r="AW135" s="17">
        <v>-86.06848207626089</v>
      </c>
    </row>
    <row r="136" spans="1:49" ht="12">
      <c r="A136" s="21" t="s">
        <v>3</v>
      </c>
      <c r="B136" s="13">
        <v>51.2596</v>
      </c>
      <c r="C136" s="13">
        <v>14.98037</v>
      </c>
      <c r="D136" s="13">
        <v>9.32650999999998</v>
      </c>
      <c r="E136" s="13">
        <v>36.47849000000001</v>
      </c>
      <c r="F136" s="13">
        <v>72.64392</v>
      </c>
      <c r="G136" s="13">
        <v>29.119439999999997</v>
      </c>
      <c r="H136" s="13">
        <v>0</v>
      </c>
      <c r="I136" s="13">
        <v>75.74787</v>
      </c>
      <c r="J136" s="13">
        <v>44.209939999999996</v>
      </c>
      <c r="K136" s="13">
        <v>0</v>
      </c>
      <c r="L136" s="13">
        <v>2.438299999999998</v>
      </c>
      <c r="M136" s="13">
        <f>6.7788+52.4791304364282</f>
        <v>59.2579304364282</v>
      </c>
      <c r="N136" s="13">
        <v>50.48035</v>
      </c>
      <c r="O136" s="13">
        <v>137.14664</v>
      </c>
      <c r="P136" s="13">
        <v>67.40612000000002</v>
      </c>
      <c r="Q136" s="13">
        <f>81.6388962129098+166.733577838828</f>
        <v>248.3724740517378</v>
      </c>
      <c r="R136" s="13">
        <v>106.27818008673901</v>
      </c>
      <c r="S136" s="13">
        <v>0</v>
      </c>
      <c r="T136" s="13">
        <v>10.194219032095035</v>
      </c>
      <c r="U136" s="13">
        <v>33.94523249020608</v>
      </c>
      <c r="V136" s="13">
        <v>193.47005131235107</v>
      </c>
      <c r="W136" s="13">
        <v>103.84335677565</v>
      </c>
      <c r="X136" s="14">
        <v>142.81851253065</v>
      </c>
      <c r="Y136" s="14">
        <v>189.02407964175526</v>
      </c>
      <c r="Z136" s="14">
        <v>252.80990227254898</v>
      </c>
      <c r="AA136" s="14">
        <v>69.52053134229101</v>
      </c>
      <c r="AB136" s="14">
        <v>146.52688984610694</v>
      </c>
      <c r="AC136" s="14">
        <v>230.672872162114</v>
      </c>
      <c r="AD136" s="14">
        <v>161.52478391132897</v>
      </c>
      <c r="AE136" s="14">
        <v>24.245638695333003</v>
      </c>
      <c r="AF136" s="14">
        <v>73.16298904810401</v>
      </c>
      <c r="AG136" s="14">
        <v>45.58306252667099</v>
      </c>
      <c r="AH136" s="14">
        <v>192.06488077454597</v>
      </c>
      <c r="AI136" s="14">
        <v>185.05405532714798</v>
      </c>
      <c r="AJ136" s="14">
        <v>43.60756532596199</v>
      </c>
      <c r="AK136" s="14">
        <v>29.367804071093886</v>
      </c>
      <c r="AL136" s="14">
        <v>286.7864784701966</v>
      </c>
      <c r="AM136" s="14">
        <v>101.07566867264524</v>
      </c>
      <c r="AN136" s="14">
        <v>73.21370131047904</v>
      </c>
      <c r="AO136" s="14">
        <v>94.27961820922962</v>
      </c>
      <c r="AP136" s="14">
        <v>403.54649544656365</v>
      </c>
      <c r="AQ136" s="14">
        <v>375.0923443329723</v>
      </c>
      <c r="AR136" s="14">
        <v>115.22270238604916</v>
      </c>
      <c r="AS136" s="14">
        <v>827.667955295251</v>
      </c>
      <c r="AT136" s="14">
        <v>137.68607087919997</v>
      </c>
      <c r="AU136" s="14">
        <v>715.1301235493963</v>
      </c>
      <c r="AV136" s="14">
        <v>216.63115069957712</v>
      </c>
      <c r="AW136" s="14">
        <v>531.9148272813911</v>
      </c>
    </row>
    <row r="137" spans="1:49" ht="12">
      <c r="A137" s="21" t="s">
        <v>4</v>
      </c>
      <c r="B137" s="13">
        <v>143.4531</v>
      </c>
      <c r="C137" s="13">
        <v>133.23763999999994</v>
      </c>
      <c r="D137" s="13">
        <v>26.41085</v>
      </c>
      <c r="E137" s="13">
        <v>159.35122</v>
      </c>
      <c r="F137" s="13">
        <v>71.27873</v>
      </c>
      <c r="G137" s="13">
        <v>76.55721</v>
      </c>
      <c r="H137" s="13">
        <f>118.98248+34.94515</f>
        <v>153.92763</v>
      </c>
      <c r="I137" s="13">
        <v>119.70054500000003</v>
      </c>
      <c r="J137" s="13">
        <v>186.511875525</v>
      </c>
      <c r="K137" s="13">
        <f>183.8135133+6.99186</f>
        <v>190.8053733</v>
      </c>
      <c r="L137" s="13">
        <v>167.22383045475004</v>
      </c>
      <c r="M137" s="13">
        <v>0</v>
      </c>
      <c r="N137" s="13">
        <v>90.21092581832094</v>
      </c>
      <c r="O137" s="13">
        <v>77.65854838854132</v>
      </c>
      <c r="P137" s="13">
        <v>127.40852545988776</v>
      </c>
      <c r="Q137" s="13">
        <v>0</v>
      </c>
      <c r="R137" s="13">
        <v>24.477472671044843</v>
      </c>
      <c r="S137" s="13">
        <f>32.095317935141+12.683798994892</f>
        <v>44.779116930033</v>
      </c>
      <c r="T137" s="13">
        <v>0.041651517251196424</v>
      </c>
      <c r="U137" s="13">
        <v>111.886788595774</v>
      </c>
      <c r="V137" s="13">
        <v>64.797130373999</v>
      </c>
      <c r="W137" s="13">
        <v>50.55989474623023</v>
      </c>
      <c r="X137" s="14">
        <v>119.78738035303985</v>
      </c>
      <c r="Y137" s="14">
        <v>574.0556022466878</v>
      </c>
      <c r="Z137" s="14">
        <v>253.15913602023204</v>
      </c>
      <c r="AA137" s="14">
        <v>354.94304696246485</v>
      </c>
      <c r="AB137" s="14">
        <v>84.82560611550902</v>
      </c>
      <c r="AC137" s="14">
        <v>67.98129484561399</v>
      </c>
      <c r="AD137" s="14">
        <v>170.51813747207441</v>
      </c>
      <c r="AE137" s="14">
        <v>152.0249659659872</v>
      </c>
      <c r="AF137" s="14">
        <v>141.21869191901067</v>
      </c>
      <c r="AG137" s="14">
        <v>287.3509519328265</v>
      </c>
      <c r="AH137" s="14">
        <v>65.42797228304191</v>
      </c>
      <c r="AI137" s="14">
        <v>76.23599114148078</v>
      </c>
      <c r="AJ137" s="14">
        <v>115.71756861547982</v>
      </c>
      <c r="AK137" s="14">
        <v>512.1130706250259</v>
      </c>
      <c r="AL137" s="14">
        <v>95.05313831653801</v>
      </c>
      <c r="AM137" s="14">
        <v>119.89402920663328</v>
      </c>
      <c r="AN137" s="14">
        <v>643.4585863082893</v>
      </c>
      <c r="AO137" s="14">
        <v>1244.641655340356</v>
      </c>
      <c r="AP137" s="14">
        <v>481.9785624614254</v>
      </c>
      <c r="AQ137" s="14">
        <v>897.238907627388</v>
      </c>
      <c r="AR137" s="14">
        <v>554.9616416112646</v>
      </c>
      <c r="AS137" s="14">
        <v>763.125916811631</v>
      </c>
      <c r="AT137" s="14">
        <v>200.7275444456844</v>
      </c>
      <c r="AU137" s="14">
        <v>283.85104522082696</v>
      </c>
      <c r="AV137" s="14">
        <v>314.65617572904574</v>
      </c>
      <c r="AW137" s="14">
        <v>617.9833093576519</v>
      </c>
    </row>
    <row r="138" spans="1:49" ht="14.25">
      <c r="A138" s="32" t="s">
        <v>46</v>
      </c>
      <c r="B138" s="10">
        <v>-138.1247</v>
      </c>
      <c r="C138" s="10">
        <v>-114.89869000000002</v>
      </c>
      <c r="D138" s="10">
        <v>37.99236000000002</v>
      </c>
      <c r="E138" s="10">
        <v>-5.887320000000017</v>
      </c>
      <c r="F138" s="10">
        <v>-46.151469999999996</v>
      </c>
      <c r="G138" s="10">
        <v>-51.71464000000001</v>
      </c>
      <c r="H138" s="10">
        <v>-95.63652999999998</v>
      </c>
      <c r="I138" s="10">
        <v>-35.47907000000001</v>
      </c>
      <c r="J138" s="10">
        <v>-47.13504</v>
      </c>
      <c r="K138" s="10">
        <v>-83.51843</v>
      </c>
      <c r="L138" s="10">
        <v>-99.075185</v>
      </c>
      <c r="M138" s="10">
        <v>100.12990056117823</v>
      </c>
      <c r="N138" s="10">
        <v>-62.05979969332095</v>
      </c>
      <c r="O138" s="10">
        <v>-35.103894033541316</v>
      </c>
      <c r="P138" s="10">
        <v>-111.61802627313772</v>
      </c>
      <c r="Q138" s="10">
        <v>215.8050087862258</v>
      </c>
      <c r="R138" s="10">
        <v>18.53835869581401</v>
      </c>
      <c r="S138" s="10">
        <v>-1.936742539774027</v>
      </c>
      <c r="T138" s="10">
        <v>-22.516597939072998</v>
      </c>
      <c r="U138" s="10">
        <v>16.895045504195092</v>
      </c>
      <c r="V138" s="10">
        <v>24.379087677635102</v>
      </c>
      <c r="W138" s="10">
        <v>-13.598386780191213</v>
      </c>
      <c r="X138" s="11">
        <v>-18.091070549886823</v>
      </c>
      <c r="Y138" s="11">
        <v>-7.339540297805865</v>
      </c>
      <c r="Z138" s="11">
        <v>-29.451007242698047</v>
      </c>
      <c r="AA138" s="11">
        <v>-103.88899275730196</v>
      </c>
      <c r="AB138" s="11">
        <v>-9.908999999999999</v>
      </c>
      <c r="AC138" s="11">
        <v>-15.720999999999998</v>
      </c>
      <c r="AD138" s="11">
        <v>-84.10932179258498</v>
      </c>
      <c r="AE138" s="11">
        <v>-47.427991999999776</v>
      </c>
      <c r="AF138" s="11">
        <v>-37.5475267974815</v>
      </c>
      <c r="AG138" s="11">
        <v>-59.96796911646879</v>
      </c>
      <c r="AH138" s="11">
        <v>-44.48450408604969</v>
      </c>
      <c r="AI138" s="11">
        <v>16.480000000000018</v>
      </c>
      <c r="AJ138" s="11">
        <v>-15.122840588713991</v>
      </c>
      <c r="AK138" s="11">
        <v>-218.35715941128603</v>
      </c>
      <c r="AL138" s="11">
        <v>-63.810106901029485</v>
      </c>
      <c r="AM138" s="11">
        <v>4.660106901029616</v>
      </c>
      <c r="AN138" s="11">
        <v>-55.19229700710275</v>
      </c>
      <c r="AO138" s="11">
        <v>-123.6577029928974</v>
      </c>
      <c r="AP138" s="11">
        <v>-66.17556311679141</v>
      </c>
      <c r="AQ138" s="11">
        <v>24.17556311679141</v>
      </c>
      <c r="AR138" s="11">
        <v>-105.9132030255753</v>
      </c>
      <c r="AS138" s="11">
        <v>206.5827332490249</v>
      </c>
      <c r="AT138" s="11">
        <v>-36.38562072352011</v>
      </c>
      <c r="AU138" s="11">
        <v>-51.628001468249984</v>
      </c>
      <c r="AV138" s="11">
        <v>-79.4912886331599</v>
      </c>
      <c r="AW138" s="11">
        <v>-175.20117889863926</v>
      </c>
    </row>
    <row r="139" spans="1:49" ht="12">
      <c r="A139" s="24" t="s">
        <v>3</v>
      </c>
      <c r="B139" s="13">
        <v>0</v>
      </c>
      <c r="C139" s="13">
        <v>0</v>
      </c>
      <c r="D139" s="13">
        <v>37.99236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0.29214</v>
      </c>
      <c r="L139" s="13">
        <v>0</v>
      </c>
      <c r="M139" s="13">
        <v>100.129900561178</v>
      </c>
      <c r="N139" s="13">
        <v>0</v>
      </c>
      <c r="O139" s="13">
        <v>0</v>
      </c>
      <c r="P139" s="13">
        <v>0</v>
      </c>
      <c r="Q139" s="13">
        <f>7.02328878622584+208.78172</f>
        <v>215.80500878622584</v>
      </c>
      <c r="R139" s="13">
        <v>18.53835869581401</v>
      </c>
      <c r="S139" s="13">
        <v>0</v>
      </c>
      <c r="T139" s="13">
        <v>0</v>
      </c>
      <c r="U139" s="13">
        <f>10.9800637211621+5.91498178303301</f>
        <v>16.89504550419511</v>
      </c>
      <c r="V139" s="13">
        <v>24.379087677635102</v>
      </c>
      <c r="W139" s="13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16.480000000000018</v>
      </c>
      <c r="AJ139" s="14">
        <v>0</v>
      </c>
      <c r="AK139" s="14">
        <v>0</v>
      </c>
      <c r="AL139" s="14">
        <v>0</v>
      </c>
      <c r="AM139" s="14">
        <v>4.660106901029616</v>
      </c>
      <c r="AN139" s="14">
        <v>0</v>
      </c>
      <c r="AO139" s="14">
        <v>0</v>
      </c>
      <c r="AP139" s="14">
        <v>0</v>
      </c>
      <c r="AQ139" s="14">
        <v>24.17556311679141</v>
      </c>
      <c r="AR139" s="14">
        <v>0</v>
      </c>
      <c r="AS139" s="14">
        <v>206.5827332490249</v>
      </c>
      <c r="AT139" s="14">
        <v>0</v>
      </c>
      <c r="AU139" s="14">
        <v>0</v>
      </c>
      <c r="AV139" s="14">
        <v>0</v>
      </c>
      <c r="AW139" s="14">
        <v>0</v>
      </c>
    </row>
    <row r="140" spans="1:49" ht="12">
      <c r="A140" s="24" t="s">
        <v>4</v>
      </c>
      <c r="B140" s="13">
        <v>138.1247</v>
      </c>
      <c r="C140" s="13">
        <v>114.89869000000002</v>
      </c>
      <c r="D140" s="13">
        <v>0</v>
      </c>
      <c r="E140" s="13">
        <v>5.887320000000017</v>
      </c>
      <c r="F140" s="13">
        <v>46.151469999999996</v>
      </c>
      <c r="G140" s="13">
        <v>51.71464000000001</v>
      </c>
      <c r="H140" s="13">
        <v>95.63652999999998</v>
      </c>
      <c r="I140" s="13">
        <v>35.47907000000001</v>
      </c>
      <c r="J140" s="13">
        <v>47.13504</v>
      </c>
      <c r="K140" s="13">
        <v>83.81056999999998</v>
      </c>
      <c r="L140" s="13">
        <f>98.783045+0.29214</f>
        <v>99.075185</v>
      </c>
      <c r="M140" s="13">
        <v>0</v>
      </c>
      <c r="N140" s="13">
        <v>62.05979969332095</v>
      </c>
      <c r="O140" s="13">
        <v>35.103894033541316</v>
      </c>
      <c r="P140" s="13">
        <v>111.61802627313772</v>
      </c>
      <c r="Q140" s="13">
        <v>0</v>
      </c>
      <c r="R140" s="13">
        <v>0</v>
      </c>
      <c r="S140" s="13">
        <v>1.93674253977403</v>
      </c>
      <c r="T140" s="13">
        <f>5.91498178303301+16.60161615604</f>
        <v>22.51659793907301</v>
      </c>
      <c r="U140" s="13">
        <v>0</v>
      </c>
      <c r="V140" s="13">
        <v>0</v>
      </c>
      <c r="W140" s="13">
        <v>13.598386780191213</v>
      </c>
      <c r="X140" s="14">
        <v>18.091070549886823</v>
      </c>
      <c r="Y140" s="14">
        <v>7.339540297805865</v>
      </c>
      <c r="Z140" s="14">
        <v>29.451007242698047</v>
      </c>
      <c r="AA140" s="14">
        <v>103.88899275730196</v>
      </c>
      <c r="AB140" s="14">
        <v>9.908999999999999</v>
      </c>
      <c r="AC140" s="14">
        <v>15.720999999999998</v>
      </c>
      <c r="AD140" s="14">
        <v>84.10932179258498</v>
      </c>
      <c r="AE140" s="14">
        <v>47.427991999999776</v>
      </c>
      <c r="AF140" s="14">
        <v>37.5475267974815</v>
      </c>
      <c r="AG140" s="14">
        <v>59.96796911646879</v>
      </c>
      <c r="AH140" s="14">
        <v>44.48450408604969</v>
      </c>
      <c r="AI140" s="14">
        <v>0</v>
      </c>
      <c r="AJ140" s="14">
        <v>15.122840588713991</v>
      </c>
      <c r="AK140" s="14">
        <v>218.35715941128603</v>
      </c>
      <c r="AL140" s="14">
        <v>63.810106901029485</v>
      </c>
      <c r="AM140" s="14">
        <v>0</v>
      </c>
      <c r="AN140" s="14">
        <v>55.19229700710275</v>
      </c>
      <c r="AO140" s="14">
        <v>123.6577029928974</v>
      </c>
      <c r="AP140" s="14">
        <v>66.17556311679141</v>
      </c>
      <c r="AQ140" s="14">
        <v>0</v>
      </c>
      <c r="AR140" s="14">
        <v>105.9132030255753</v>
      </c>
      <c r="AS140" s="14">
        <v>0</v>
      </c>
      <c r="AT140" s="14">
        <v>36.38562072352011</v>
      </c>
      <c r="AU140" s="14">
        <v>51.628001468249984</v>
      </c>
      <c r="AV140" s="14">
        <v>79.4912886331599</v>
      </c>
      <c r="AW140" s="14">
        <v>175.20117889863926</v>
      </c>
    </row>
    <row r="141" spans="1:49" ht="11.25">
      <c r="A141" s="33" t="s">
        <v>47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-13.36</v>
      </c>
      <c r="AD141" s="17">
        <v>-3.364372871703399</v>
      </c>
      <c r="AE141" s="17">
        <v>-1.8971196799999925</v>
      </c>
      <c r="AF141" s="17">
        <v>-1.5019010718992598</v>
      </c>
      <c r="AG141" s="17">
        <v>-2.3987187646587533</v>
      </c>
      <c r="AH141" s="17">
        <v>-1.779380163441988</v>
      </c>
      <c r="AI141" s="17">
        <v>1.1536000000000013</v>
      </c>
      <c r="AJ141" s="17">
        <v>-1.0585988412099792</v>
      </c>
      <c r="AK141" s="17">
        <v>-15.285001158790026</v>
      </c>
      <c r="AL141" s="17">
        <v>-4.4667074830720646</v>
      </c>
      <c r="AM141" s="17">
        <v>0.32620748307207365</v>
      </c>
      <c r="AN141" s="17">
        <v>-3.8634607904971925</v>
      </c>
      <c r="AO141" s="17">
        <v>-8.656039209502817</v>
      </c>
      <c r="AP141" s="17">
        <v>-4.632289418175399</v>
      </c>
      <c r="AQ141" s="17">
        <v>1.6922894181753987</v>
      </c>
      <c r="AR141" s="17">
        <v>-7.413924211790272</v>
      </c>
      <c r="AS141" s="17">
        <v>14.46079132743174</v>
      </c>
      <c r="AT141" s="17">
        <v>-2.546993450646408</v>
      </c>
      <c r="AU141" s="17">
        <v>-3.6139601027774986</v>
      </c>
      <c r="AV141" s="17">
        <v>-5.564390204321196</v>
      </c>
      <c r="AW141" s="17">
        <v>-12.264082522904749</v>
      </c>
    </row>
    <row r="142" spans="1:49" ht="12">
      <c r="A142" s="31" t="s">
        <v>3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1.1536000000000013</v>
      </c>
      <c r="AJ142" s="14">
        <v>0</v>
      </c>
      <c r="AK142" s="14">
        <v>0</v>
      </c>
      <c r="AL142" s="14">
        <v>0</v>
      </c>
      <c r="AM142" s="14">
        <v>0.32620748307207365</v>
      </c>
      <c r="AN142" s="14">
        <v>0</v>
      </c>
      <c r="AO142" s="14">
        <v>0</v>
      </c>
      <c r="AP142" s="14">
        <v>0</v>
      </c>
      <c r="AQ142" s="14">
        <v>1.6922894181753987</v>
      </c>
      <c r="AR142" s="14">
        <v>0</v>
      </c>
      <c r="AS142" s="14">
        <v>14.46079132743174</v>
      </c>
      <c r="AT142" s="14">
        <v>0</v>
      </c>
      <c r="AU142" s="14">
        <v>0</v>
      </c>
      <c r="AV142" s="14">
        <v>0</v>
      </c>
      <c r="AW142" s="14">
        <v>0</v>
      </c>
    </row>
    <row r="143" spans="1:49" ht="12">
      <c r="A143" s="31" t="s">
        <v>4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13.36</v>
      </c>
      <c r="AD143" s="14">
        <v>3.364372871703399</v>
      </c>
      <c r="AE143" s="14">
        <v>1.8971196799999925</v>
      </c>
      <c r="AF143" s="14">
        <v>1.5019010718992598</v>
      </c>
      <c r="AG143" s="14">
        <v>2.3987187646587533</v>
      </c>
      <c r="AH143" s="14">
        <v>1.779380163441988</v>
      </c>
      <c r="AI143" s="14">
        <v>0</v>
      </c>
      <c r="AJ143" s="14">
        <v>1.0585988412099792</v>
      </c>
      <c r="AK143" s="14">
        <v>15.285001158790026</v>
      </c>
      <c r="AL143" s="14">
        <v>4.4667074830720646</v>
      </c>
      <c r="AM143" s="14">
        <v>0</v>
      </c>
      <c r="AN143" s="14">
        <v>3.8634607904971925</v>
      </c>
      <c r="AO143" s="14">
        <v>8.656039209502817</v>
      </c>
      <c r="AP143" s="14">
        <v>4.632289418175399</v>
      </c>
      <c r="AQ143" s="14">
        <v>0</v>
      </c>
      <c r="AR143" s="14">
        <v>7.413924211790272</v>
      </c>
      <c r="AS143" s="14">
        <v>0</v>
      </c>
      <c r="AT143" s="14">
        <v>2.546993450646408</v>
      </c>
      <c r="AU143" s="14">
        <v>3.6139601027774986</v>
      </c>
      <c r="AV143" s="14">
        <v>5.564390204321196</v>
      </c>
      <c r="AW143" s="14">
        <v>12.264082522904749</v>
      </c>
    </row>
    <row r="144" spans="1:49" ht="11.25">
      <c r="A144" s="33" t="s">
        <v>48</v>
      </c>
      <c r="B144" s="16">
        <v>-138.1247</v>
      </c>
      <c r="C144" s="16">
        <v>-114.89869000000002</v>
      </c>
      <c r="D144" s="16">
        <v>37.99236000000002</v>
      </c>
      <c r="E144" s="16">
        <v>-5.887320000000017</v>
      </c>
      <c r="F144" s="16">
        <v>-46.151469999999996</v>
      </c>
      <c r="G144" s="16">
        <v>-51.71464000000001</v>
      </c>
      <c r="H144" s="16">
        <v>-95.63652999999998</v>
      </c>
      <c r="I144" s="16">
        <v>-35.47907000000001</v>
      </c>
      <c r="J144" s="16">
        <v>-47.13504</v>
      </c>
      <c r="K144" s="16">
        <v>-83.51843</v>
      </c>
      <c r="L144" s="16">
        <v>-99.075185</v>
      </c>
      <c r="M144" s="16">
        <v>100.12990056117823</v>
      </c>
      <c r="N144" s="16">
        <v>-62.05979969332095</v>
      </c>
      <c r="O144" s="16">
        <v>-35.103894033541316</v>
      </c>
      <c r="P144" s="16">
        <v>-111.61802627313772</v>
      </c>
      <c r="Q144" s="16">
        <v>215.8050087862258</v>
      </c>
      <c r="R144" s="16">
        <v>18.53835869581401</v>
      </c>
      <c r="S144" s="16">
        <v>-1.936742539774027</v>
      </c>
      <c r="T144" s="16">
        <v>-22.516597939072998</v>
      </c>
      <c r="U144" s="16">
        <v>16.895045504195092</v>
      </c>
      <c r="V144" s="16">
        <v>24.379087677635102</v>
      </c>
      <c r="W144" s="16">
        <v>-13.598386780191213</v>
      </c>
      <c r="X144" s="17">
        <v>-18.091070549886823</v>
      </c>
      <c r="Y144" s="17">
        <v>-7.339540297805865</v>
      </c>
      <c r="Z144" s="17">
        <v>-29.451007242698047</v>
      </c>
      <c r="AA144" s="17">
        <v>-103.88899275730196</v>
      </c>
      <c r="AB144" s="17">
        <v>-9.908999999999999</v>
      </c>
      <c r="AC144" s="17">
        <v>-2.3609999999999998</v>
      </c>
      <c r="AD144" s="17">
        <v>-80.74494892088158</v>
      </c>
      <c r="AE144" s="17">
        <v>-45.53087231999978</v>
      </c>
      <c r="AF144" s="17">
        <v>-36.04562572558224</v>
      </c>
      <c r="AG144" s="17">
        <v>-57.56925035181003</v>
      </c>
      <c r="AH144" s="17">
        <v>-42.7051239226077</v>
      </c>
      <c r="AI144" s="17">
        <v>15.326400000000017</v>
      </c>
      <c r="AJ144" s="17">
        <v>-14.064241747504012</v>
      </c>
      <c r="AK144" s="17">
        <v>-203.07215825249602</v>
      </c>
      <c r="AL144" s="17">
        <v>-59.34339941795743</v>
      </c>
      <c r="AM144" s="17">
        <v>4.333899417957542</v>
      </c>
      <c r="AN144" s="17">
        <v>-51.32883621660556</v>
      </c>
      <c r="AO144" s="17">
        <v>-115.00166378339456</v>
      </c>
      <c r="AP144" s="17">
        <v>-61.54327369861601</v>
      </c>
      <c r="AQ144" s="17">
        <v>22.483273698616006</v>
      </c>
      <c r="AR144" s="17">
        <v>-98.49927881378504</v>
      </c>
      <c r="AS144" s="17">
        <v>192.12194192159313</v>
      </c>
      <c r="AT144" s="17">
        <v>-33.8386272728737</v>
      </c>
      <c r="AU144" s="17">
        <v>-48.01404136547249</v>
      </c>
      <c r="AV144" s="17">
        <v>-73.92689842883871</v>
      </c>
      <c r="AW144" s="17">
        <v>-162.9370963757345</v>
      </c>
    </row>
    <row r="145" spans="1:49" ht="12">
      <c r="A145" s="31" t="s">
        <v>3</v>
      </c>
      <c r="B145" s="13">
        <v>0</v>
      </c>
      <c r="C145" s="13">
        <v>0</v>
      </c>
      <c r="D145" s="13">
        <v>37.99236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0.29214</v>
      </c>
      <c r="L145" s="13">
        <v>0</v>
      </c>
      <c r="M145" s="13">
        <v>100.129900561178</v>
      </c>
      <c r="N145" s="13">
        <v>0</v>
      </c>
      <c r="O145" s="13">
        <v>0</v>
      </c>
      <c r="P145" s="13">
        <v>0</v>
      </c>
      <c r="Q145" s="13">
        <f>7.02328878622584+208.78172</f>
        <v>215.80500878622584</v>
      </c>
      <c r="R145" s="13">
        <v>18.53835869581401</v>
      </c>
      <c r="S145" s="13">
        <v>0</v>
      </c>
      <c r="T145" s="13">
        <v>0</v>
      </c>
      <c r="U145" s="13">
        <f>10.9800637211621+5.91498178303301</f>
        <v>16.89504550419511</v>
      </c>
      <c r="V145" s="13">
        <v>24.379087677635102</v>
      </c>
      <c r="W145" s="13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15.326400000000017</v>
      </c>
      <c r="AJ145" s="14">
        <v>0</v>
      </c>
      <c r="AK145" s="14">
        <v>0</v>
      </c>
      <c r="AL145" s="14">
        <v>0</v>
      </c>
      <c r="AM145" s="14">
        <v>4.333899417957542</v>
      </c>
      <c r="AN145" s="14">
        <v>0</v>
      </c>
      <c r="AO145" s="14">
        <v>0</v>
      </c>
      <c r="AP145" s="14">
        <v>0</v>
      </c>
      <c r="AQ145" s="14">
        <v>22.483273698616006</v>
      </c>
      <c r="AR145" s="14">
        <v>0</v>
      </c>
      <c r="AS145" s="14">
        <v>192.12194192159313</v>
      </c>
      <c r="AT145" s="14">
        <v>0</v>
      </c>
      <c r="AU145" s="14">
        <v>0</v>
      </c>
      <c r="AV145" s="14">
        <v>0</v>
      </c>
      <c r="AW145" s="14">
        <v>0</v>
      </c>
    </row>
    <row r="146" spans="1:49" ht="12">
      <c r="A146" s="31" t="s">
        <v>4</v>
      </c>
      <c r="B146" s="13">
        <v>138.1247</v>
      </c>
      <c r="C146" s="13">
        <v>114.89869000000002</v>
      </c>
      <c r="D146" s="13">
        <v>0</v>
      </c>
      <c r="E146" s="13">
        <v>5.887320000000017</v>
      </c>
      <c r="F146" s="13">
        <v>46.151469999999996</v>
      </c>
      <c r="G146" s="13">
        <v>51.71464000000001</v>
      </c>
      <c r="H146" s="13">
        <v>95.63652999999998</v>
      </c>
      <c r="I146" s="13">
        <v>35.47907000000001</v>
      </c>
      <c r="J146" s="13">
        <v>47.13504</v>
      </c>
      <c r="K146" s="13">
        <v>83.81056999999998</v>
      </c>
      <c r="L146" s="13">
        <f>98.783045+0.29214</f>
        <v>99.075185</v>
      </c>
      <c r="M146" s="13">
        <v>0</v>
      </c>
      <c r="N146" s="13">
        <v>62.05979969332095</v>
      </c>
      <c r="O146" s="13">
        <v>35.103894033541316</v>
      </c>
      <c r="P146" s="13">
        <v>111.61802627313772</v>
      </c>
      <c r="Q146" s="13">
        <v>0</v>
      </c>
      <c r="R146" s="13">
        <v>0</v>
      </c>
      <c r="S146" s="13">
        <v>1.93674253977403</v>
      </c>
      <c r="T146" s="13">
        <v>22.51659793907301</v>
      </c>
      <c r="U146" s="13">
        <v>0</v>
      </c>
      <c r="V146" s="13">
        <v>0</v>
      </c>
      <c r="W146" s="13">
        <v>13.598386780191213</v>
      </c>
      <c r="X146" s="14">
        <v>18.091070549886823</v>
      </c>
      <c r="Y146" s="14">
        <v>7.339540297805865</v>
      </c>
      <c r="Z146" s="14">
        <v>29.451007242698047</v>
      </c>
      <c r="AA146" s="14">
        <v>103.88899275730196</v>
      </c>
      <c r="AB146" s="14">
        <v>9.908999999999999</v>
      </c>
      <c r="AC146" s="14">
        <v>2.3609999999999998</v>
      </c>
      <c r="AD146" s="14">
        <v>80.74494892088158</v>
      </c>
      <c r="AE146" s="14">
        <v>45.53087231999978</v>
      </c>
      <c r="AF146" s="14">
        <v>36.04562572558224</v>
      </c>
      <c r="AG146" s="14">
        <v>57.56925035181003</v>
      </c>
      <c r="AH146" s="14">
        <v>42.7051239226077</v>
      </c>
      <c r="AI146" s="14">
        <v>0</v>
      </c>
      <c r="AJ146" s="14">
        <v>14.064241747504012</v>
      </c>
      <c r="AK146" s="14">
        <v>203.07215825249602</v>
      </c>
      <c r="AL146" s="14">
        <v>59.34339941795743</v>
      </c>
      <c r="AM146" s="14">
        <v>0</v>
      </c>
      <c r="AN146" s="14">
        <v>51.32883621660556</v>
      </c>
      <c r="AO146" s="14">
        <v>115.00166378339456</v>
      </c>
      <c r="AP146" s="14">
        <v>61.54327369861601</v>
      </c>
      <c r="AQ146" s="14">
        <v>0</v>
      </c>
      <c r="AR146" s="14">
        <v>98.49927881378504</v>
      </c>
      <c r="AS146" s="14">
        <v>0</v>
      </c>
      <c r="AT146" s="14">
        <v>33.8386272728737</v>
      </c>
      <c r="AU146" s="14">
        <v>48.01404136547249</v>
      </c>
      <c r="AV146" s="14">
        <v>73.92689842883871</v>
      </c>
      <c r="AW146" s="14">
        <v>162.9370963757345</v>
      </c>
    </row>
    <row r="147" spans="1:49" ht="14.25">
      <c r="A147" s="32" t="s">
        <v>49</v>
      </c>
      <c r="B147" s="10">
        <v>-2.3323</v>
      </c>
      <c r="C147" s="10">
        <v>-4.81434</v>
      </c>
      <c r="D147" s="10">
        <v>-14.61142</v>
      </c>
      <c r="E147" s="10">
        <v>7.644580000000001</v>
      </c>
      <c r="F147" s="10">
        <v>20.40774</v>
      </c>
      <c r="G147" s="10">
        <v>-8.95989</v>
      </c>
      <c r="H147" s="10">
        <v>-17.871090000000002</v>
      </c>
      <c r="I147" s="10">
        <v>-27.940199999999997</v>
      </c>
      <c r="J147" s="10">
        <v>-28.34265</v>
      </c>
      <c r="K147" s="10">
        <v>-22.08182</v>
      </c>
      <c r="L147" s="10">
        <v>-110.07263999999999</v>
      </c>
      <c r="M147" s="10">
        <v>-23.799360000000007</v>
      </c>
      <c r="N147" s="10">
        <v>43.16884</v>
      </c>
      <c r="O147" s="10">
        <v>51.53854</v>
      </c>
      <c r="P147" s="10">
        <v>53.70215999999999</v>
      </c>
      <c r="Q147" s="10">
        <v>4.726008421734008</v>
      </c>
      <c r="R147" s="10">
        <v>41.822906136085</v>
      </c>
      <c r="S147" s="10">
        <v>-46.390453792463006</v>
      </c>
      <c r="T147" s="10">
        <v>8.770838591128001</v>
      </c>
      <c r="U147" s="10">
        <v>-58.11449099946701</v>
      </c>
      <c r="V147" s="10">
        <v>78.382623513836</v>
      </c>
      <c r="W147" s="10">
        <v>66.724790590412</v>
      </c>
      <c r="X147" s="11">
        <v>7.539009071627008</v>
      </c>
      <c r="Y147" s="11">
        <v>-14.201270646246762</v>
      </c>
      <c r="Z147" s="11">
        <v>-132.99127553402397</v>
      </c>
      <c r="AA147" s="11">
        <v>-74.04375778713397</v>
      </c>
      <c r="AB147" s="11">
        <v>-35.23443244944503</v>
      </c>
      <c r="AC147" s="11">
        <v>64.51463189656398</v>
      </c>
      <c r="AD147" s="11">
        <v>57.755852944975004</v>
      </c>
      <c r="AE147" s="11">
        <v>-79.873799884911</v>
      </c>
      <c r="AF147" s="11">
        <v>-61.422022998733</v>
      </c>
      <c r="AG147" s="11">
        <v>-46.144228109907004</v>
      </c>
      <c r="AH147" s="11">
        <v>107.82268390718502</v>
      </c>
      <c r="AI147" s="11">
        <v>75.52469259729199</v>
      </c>
      <c r="AJ147" s="11">
        <v>7.455554352341</v>
      </c>
      <c r="AK147" s="11">
        <v>-147.60849803670928</v>
      </c>
      <c r="AL147" s="11">
        <v>105.1133952357966</v>
      </c>
      <c r="AM147" s="11">
        <v>17.237749913104548</v>
      </c>
      <c r="AN147" s="11">
        <v>-131.34883116282273</v>
      </c>
      <c r="AO147" s="11">
        <v>-199.23213048594545</v>
      </c>
      <c r="AP147" s="11">
        <v>-228.4199151459625</v>
      </c>
      <c r="AQ147" s="11">
        <v>174.33905367498525</v>
      </c>
      <c r="AR147" s="11">
        <v>-230.8166788310034</v>
      </c>
      <c r="AS147" s="11">
        <v>99.88631343382386</v>
      </c>
      <c r="AT147" s="11">
        <v>125.13477239049995</v>
      </c>
      <c r="AU147" s="11">
        <v>-61.88471431049991</v>
      </c>
      <c r="AV147" s="11">
        <v>98.71320141169996</v>
      </c>
      <c r="AW147" s="11">
        <v>-131.00885819730001</v>
      </c>
    </row>
    <row r="148" spans="1:49" ht="12">
      <c r="A148" s="24" t="s">
        <v>3</v>
      </c>
      <c r="B148" s="13">
        <v>0.6476999999999999</v>
      </c>
      <c r="C148" s="13">
        <v>1.22736</v>
      </c>
      <c r="D148" s="13">
        <v>0.39975000000000005</v>
      </c>
      <c r="E148" s="13">
        <f>0.25016+7.39442</f>
        <v>7.64458</v>
      </c>
      <c r="F148" s="13">
        <v>20.639899999999997</v>
      </c>
      <c r="G148" s="13">
        <v>0</v>
      </c>
      <c r="H148" s="13">
        <v>0</v>
      </c>
      <c r="I148" s="13">
        <v>0.8985599999999998</v>
      </c>
      <c r="J148" s="13">
        <v>0.06958</v>
      </c>
      <c r="K148" s="13">
        <v>0.01709999999999999</v>
      </c>
      <c r="L148" s="13">
        <v>0.7447300000000001</v>
      </c>
      <c r="M148" s="13">
        <v>0.07933999999999997</v>
      </c>
      <c r="N148" s="13">
        <v>43.84693</v>
      </c>
      <c r="O148" s="13">
        <v>52.551950000000005</v>
      </c>
      <c r="P148" s="13">
        <v>55.78786000000001</v>
      </c>
      <c r="Q148" s="13">
        <v>5.176162266144985</v>
      </c>
      <c r="R148" s="13">
        <v>42.289932348458</v>
      </c>
      <c r="S148" s="13">
        <v>0</v>
      </c>
      <c r="T148" s="13">
        <f>4.908136498589+3.862702092539</f>
        <v>8.770838591128001</v>
      </c>
      <c r="U148" s="13">
        <v>0</v>
      </c>
      <c r="V148" s="13">
        <v>81.030199411194</v>
      </c>
      <c r="W148" s="13">
        <v>71.577823073023</v>
      </c>
      <c r="X148" s="14">
        <v>58.38417369205401</v>
      </c>
      <c r="Y148" s="14">
        <v>6.927016137169229</v>
      </c>
      <c r="Z148" s="14">
        <v>0.40372322373499997</v>
      </c>
      <c r="AA148" s="14">
        <v>0.19452453411400003</v>
      </c>
      <c r="AB148" s="14">
        <v>2.6360137374629797</v>
      </c>
      <c r="AC148" s="14">
        <v>69.61188663373599</v>
      </c>
      <c r="AD148" s="14">
        <v>60.865716878765994</v>
      </c>
      <c r="AE148" s="14">
        <v>0.5703808060509999</v>
      </c>
      <c r="AF148" s="14">
        <v>7.450112102367</v>
      </c>
      <c r="AG148" s="14">
        <v>2.15652</v>
      </c>
      <c r="AH148" s="14">
        <v>116.219931111909</v>
      </c>
      <c r="AI148" s="14">
        <v>85.37961086600698</v>
      </c>
      <c r="AJ148" s="14">
        <v>22.56881</v>
      </c>
      <c r="AK148" s="14">
        <v>2.6727774557947277</v>
      </c>
      <c r="AL148" s="14">
        <v>118.1615770539784</v>
      </c>
      <c r="AM148" s="14">
        <v>27.229287129013642</v>
      </c>
      <c r="AN148" s="14">
        <v>1.6250324735409092</v>
      </c>
      <c r="AO148" s="14">
        <v>0.32739951405454604</v>
      </c>
      <c r="AP148" s="14">
        <v>2.520097376764773</v>
      </c>
      <c r="AQ148" s="14">
        <v>174.33905615225794</v>
      </c>
      <c r="AR148" s="14">
        <v>1.3044509805681823</v>
      </c>
      <c r="AS148" s="14">
        <v>125.28944401336932</v>
      </c>
      <c r="AT148" s="14">
        <v>126.16175839049994</v>
      </c>
      <c r="AU148" s="14">
        <v>144.45837032950007</v>
      </c>
      <c r="AV148" s="14">
        <v>155.12544774629998</v>
      </c>
      <c r="AW148" s="14">
        <v>27.80762663870003</v>
      </c>
    </row>
    <row r="149" spans="1:49" ht="12">
      <c r="A149" s="24" t="s">
        <v>4</v>
      </c>
      <c r="B149" s="13">
        <v>2.98</v>
      </c>
      <c r="C149" s="13">
        <v>6.041699999999999</v>
      </c>
      <c r="D149" s="13">
        <v>15.01117</v>
      </c>
      <c r="E149" s="13">
        <v>0</v>
      </c>
      <c r="F149" s="13">
        <v>0.23216</v>
      </c>
      <c r="G149" s="13">
        <f>1.47933+7.48056</f>
        <v>8.95989</v>
      </c>
      <c r="H149" s="13">
        <f>8.72845+9.14264</f>
        <v>17.871090000000002</v>
      </c>
      <c r="I149" s="13">
        <v>28.83876</v>
      </c>
      <c r="J149" s="13">
        <v>28.41223</v>
      </c>
      <c r="K149" s="13">
        <v>22.09892</v>
      </c>
      <c r="L149" s="13">
        <v>110.81737</v>
      </c>
      <c r="M149" s="13">
        <v>23.87870000000001</v>
      </c>
      <c r="N149" s="13">
        <v>0.67809</v>
      </c>
      <c r="O149" s="13">
        <v>1.01341</v>
      </c>
      <c r="P149" s="13">
        <v>2.0857</v>
      </c>
      <c r="Q149" s="13">
        <v>0.4501538444109996</v>
      </c>
      <c r="R149" s="13">
        <v>0.467026212373</v>
      </c>
      <c r="S149" s="13">
        <f>4.860314877023+41.53013891544</f>
        <v>46.390453792463</v>
      </c>
      <c r="T149" s="13">
        <v>0</v>
      </c>
      <c r="U149" s="13">
        <f>55.912753936754+2.201737062713</f>
        <v>58.114490999467</v>
      </c>
      <c r="V149" s="13">
        <v>2.6475758973579997</v>
      </c>
      <c r="W149" s="13">
        <v>4.853032482611</v>
      </c>
      <c r="X149" s="14">
        <v>50.845164620427006</v>
      </c>
      <c r="Y149" s="14">
        <v>21.12828678341599</v>
      </c>
      <c r="Z149" s="14">
        <v>133.394998757759</v>
      </c>
      <c r="AA149" s="14">
        <v>74.23828232124798</v>
      </c>
      <c r="AB149" s="14">
        <v>37.870446186908005</v>
      </c>
      <c r="AC149" s="14">
        <v>5.097254737172002</v>
      </c>
      <c r="AD149" s="14">
        <v>3.1098639337910003</v>
      </c>
      <c r="AE149" s="14">
        <v>80.444180690962</v>
      </c>
      <c r="AF149" s="14">
        <v>68.8721351011</v>
      </c>
      <c r="AG149" s="14">
        <v>48.300748109907005</v>
      </c>
      <c r="AH149" s="14">
        <v>8.397247204724</v>
      </c>
      <c r="AI149" s="14">
        <v>9.85491826871499</v>
      </c>
      <c r="AJ149" s="14">
        <v>15.113255647658997</v>
      </c>
      <c r="AK149" s="14">
        <v>150.281275492504</v>
      </c>
      <c r="AL149" s="14">
        <v>13.048181818181817</v>
      </c>
      <c r="AM149" s="14">
        <v>9.991537215909092</v>
      </c>
      <c r="AN149" s="14">
        <v>132.97386363636363</v>
      </c>
      <c r="AO149" s="14">
        <v>199.55953000000002</v>
      </c>
      <c r="AP149" s="14">
        <v>230.9400125227273</v>
      </c>
      <c r="AQ149" s="14">
        <v>2.477272727272726E-06</v>
      </c>
      <c r="AR149" s="14">
        <v>232.12112981157162</v>
      </c>
      <c r="AS149" s="14">
        <v>25.40313057954547</v>
      </c>
      <c r="AT149" s="14">
        <v>1.026986</v>
      </c>
      <c r="AU149" s="14">
        <v>206.34308463999997</v>
      </c>
      <c r="AV149" s="14">
        <v>56.41224633460004</v>
      </c>
      <c r="AW149" s="14">
        <v>158.81648483600003</v>
      </c>
    </row>
    <row r="150" spans="1:49" ht="11.25">
      <c r="A150" s="33" t="s">
        <v>47</v>
      </c>
      <c r="B150" s="16">
        <v>0</v>
      </c>
      <c r="C150" s="16">
        <v>-0.82</v>
      </c>
      <c r="D150" s="16">
        <v>-0.5100000000000001</v>
      </c>
      <c r="E150" s="16">
        <v>-0.5899999999999999</v>
      </c>
      <c r="F150" s="16">
        <v>0.1</v>
      </c>
      <c r="G150" s="16">
        <v>0.35</v>
      </c>
      <c r="H150" s="16">
        <v>0.08000000000000002</v>
      </c>
      <c r="I150" s="16">
        <v>0.55</v>
      </c>
      <c r="J150" s="16">
        <v>0</v>
      </c>
      <c r="K150" s="16">
        <v>-1.61</v>
      </c>
      <c r="L150" s="16">
        <v>1.5590000000000002</v>
      </c>
      <c r="M150" s="16">
        <v>0.051</v>
      </c>
      <c r="N150" s="16">
        <v>0</v>
      </c>
      <c r="O150" s="16">
        <v>-0.68</v>
      </c>
      <c r="P150" s="16">
        <v>-1.42</v>
      </c>
      <c r="Q150" s="16">
        <v>0.33000000000000007</v>
      </c>
      <c r="R150" s="16">
        <v>0</v>
      </c>
      <c r="S150" s="16">
        <v>-0.07</v>
      </c>
      <c r="T150" s="16">
        <v>-0.54</v>
      </c>
      <c r="U150" s="16">
        <v>0.32</v>
      </c>
      <c r="V150" s="16">
        <v>-2.29</v>
      </c>
      <c r="W150" s="16">
        <v>-3.34</v>
      </c>
      <c r="X150" s="17">
        <v>-2.38</v>
      </c>
      <c r="Y150" s="17">
        <v>0</v>
      </c>
      <c r="Z150" s="17">
        <v>0</v>
      </c>
      <c r="AA150" s="17">
        <v>-4.85</v>
      </c>
      <c r="AB150" s="17">
        <v>-5.69</v>
      </c>
      <c r="AC150" s="17">
        <v>-0.030000000000001137</v>
      </c>
      <c r="AD150" s="17">
        <v>-2.13</v>
      </c>
      <c r="AE150" s="17">
        <v>-2.82</v>
      </c>
      <c r="AF150" s="17">
        <v>-2.09</v>
      </c>
      <c r="AG150" s="17">
        <v>-8.010000000000002</v>
      </c>
      <c r="AH150" s="17">
        <v>-6.03</v>
      </c>
      <c r="AI150" s="17">
        <v>-4.86999999999999</v>
      </c>
      <c r="AJ150" s="17">
        <v>-7.62</v>
      </c>
      <c r="AK150" s="17">
        <v>-10.95</v>
      </c>
      <c r="AL150" s="17">
        <v>-3.78</v>
      </c>
      <c r="AM150" s="17">
        <v>-6.630000000000001</v>
      </c>
      <c r="AN150" s="17">
        <v>-13.350000000000001</v>
      </c>
      <c r="AO150" s="17">
        <v>-17.429999999999996</v>
      </c>
      <c r="AP150" s="17">
        <v>-136.70999999999998</v>
      </c>
      <c r="AQ150" s="17">
        <v>118.06</v>
      </c>
      <c r="AR150" s="17">
        <v>-21.68000000000002</v>
      </c>
      <c r="AS150" s="17">
        <v>-25.360000000000014</v>
      </c>
      <c r="AT150" s="17">
        <v>-0.74</v>
      </c>
      <c r="AU150" s="17">
        <v>-201.39999999999998</v>
      </c>
      <c r="AV150" s="17">
        <v>-52.68017068050003</v>
      </c>
      <c r="AW150" s="17">
        <v>-158.10935892600003</v>
      </c>
    </row>
    <row r="151" spans="1:49" ht="12">
      <c r="A151" s="31" t="s">
        <v>3</v>
      </c>
      <c r="B151" s="13">
        <v>0</v>
      </c>
      <c r="C151" s="13">
        <v>0</v>
      </c>
      <c r="D151" s="13">
        <v>0</v>
      </c>
      <c r="E151" s="13">
        <v>0</v>
      </c>
      <c r="F151" s="13">
        <v>0.1</v>
      </c>
      <c r="G151" s="13">
        <v>0.35</v>
      </c>
      <c r="H151" s="13">
        <v>0.08000000000000002</v>
      </c>
      <c r="I151" s="13">
        <v>0.55</v>
      </c>
      <c r="J151" s="13">
        <v>0</v>
      </c>
      <c r="K151" s="13">
        <v>0</v>
      </c>
      <c r="L151" s="13">
        <v>1.559</v>
      </c>
      <c r="M151" s="13">
        <v>0.051</v>
      </c>
      <c r="N151" s="13">
        <v>0</v>
      </c>
      <c r="O151" s="13">
        <v>0</v>
      </c>
      <c r="P151" s="13">
        <v>0</v>
      </c>
      <c r="Q151" s="13">
        <v>0.33</v>
      </c>
      <c r="R151" s="13">
        <v>0</v>
      </c>
      <c r="S151" s="13">
        <v>0</v>
      </c>
      <c r="T151" s="13">
        <v>0</v>
      </c>
      <c r="U151" s="13">
        <v>0.32</v>
      </c>
      <c r="V151" s="13">
        <v>0</v>
      </c>
      <c r="W151" s="13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118.06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</row>
    <row r="152" spans="1:49" ht="12">
      <c r="A152" s="31" t="s">
        <v>4</v>
      </c>
      <c r="B152" s="13">
        <v>0</v>
      </c>
      <c r="C152" s="13">
        <v>0.82</v>
      </c>
      <c r="D152" s="13">
        <v>0.5100000000000001</v>
      </c>
      <c r="E152" s="13">
        <v>0.5899999999999999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1.61</v>
      </c>
      <c r="L152" s="13">
        <v>0</v>
      </c>
      <c r="M152" s="13">
        <v>0</v>
      </c>
      <c r="N152" s="13">
        <v>0</v>
      </c>
      <c r="O152" s="13">
        <v>0.68</v>
      </c>
      <c r="P152" s="13">
        <v>1.42</v>
      </c>
      <c r="Q152" s="13">
        <v>0</v>
      </c>
      <c r="R152" s="13">
        <v>0</v>
      </c>
      <c r="S152" s="13">
        <v>0.07</v>
      </c>
      <c r="T152" s="13">
        <v>0.54</v>
      </c>
      <c r="U152" s="13">
        <v>0</v>
      </c>
      <c r="V152" s="13">
        <v>2.29</v>
      </c>
      <c r="W152" s="13">
        <v>3.34</v>
      </c>
      <c r="X152" s="14">
        <v>2.38</v>
      </c>
      <c r="Y152" s="14">
        <v>0</v>
      </c>
      <c r="Z152" s="14">
        <v>0</v>
      </c>
      <c r="AA152" s="14">
        <v>4.85</v>
      </c>
      <c r="AB152" s="14">
        <v>5.69</v>
      </c>
      <c r="AC152" s="14">
        <v>0.030000000000001137</v>
      </c>
      <c r="AD152" s="14">
        <v>2.13</v>
      </c>
      <c r="AE152" s="14">
        <v>2.82</v>
      </c>
      <c r="AF152" s="14">
        <v>2.09</v>
      </c>
      <c r="AG152" s="14">
        <v>8.010000000000002</v>
      </c>
      <c r="AH152" s="14">
        <v>6.03</v>
      </c>
      <c r="AI152" s="14">
        <v>4.86999999999999</v>
      </c>
      <c r="AJ152" s="14">
        <v>7.62</v>
      </c>
      <c r="AK152" s="14">
        <v>10.95</v>
      </c>
      <c r="AL152" s="14">
        <v>3.78</v>
      </c>
      <c r="AM152" s="14">
        <v>6.630000000000001</v>
      </c>
      <c r="AN152" s="14">
        <v>13.350000000000001</v>
      </c>
      <c r="AO152" s="14">
        <v>17.429999999999996</v>
      </c>
      <c r="AP152" s="14">
        <v>136.70999999999998</v>
      </c>
      <c r="AQ152" s="14">
        <v>0</v>
      </c>
      <c r="AR152" s="14">
        <v>21.68000000000002</v>
      </c>
      <c r="AS152" s="14">
        <v>25.360000000000014</v>
      </c>
      <c r="AT152" s="14">
        <v>0.74</v>
      </c>
      <c r="AU152" s="14">
        <v>201.39999999999998</v>
      </c>
      <c r="AV152" s="14">
        <v>52.68017068050003</v>
      </c>
      <c r="AW152" s="14">
        <v>158.10935892600003</v>
      </c>
    </row>
    <row r="153" spans="1:49" ht="11.25">
      <c r="A153" s="33" t="s">
        <v>48</v>
      </c>
      <c r="B153" s="16">
        <v>-2.3323</v>
      </c>
      <c r="C153" s="16">
        <v>-3.9943400000000002</v>
      </c>
      <c r="D153" s="16">
        <v>-14.101420000000001</v>
      </c>
      <c r="E153" s="16">
        <v>8.234580000000003</v>
      </c>
      <c r="F153" s="16">
        <v>20.30774</v>
      </c>
      <c r="G153" s="16">
        <v>-9.309889999999998</v>
      </c>
      <c r="H153" s="16">
        <v>-17.95109</v>
      </c>
      <c r="I153" s="16">
        <v>-28.4902</v>
      </c>
      <c r="J153" s="16">
        <v>-28.34265</v>
      </c>
      <c r="K153" s="16">
        <v>-20.47182</v>
      </c>
      <c r="L153" s="16">
        <v>-111.63164</v>
      </c>
      <c r="M153" s="16">
        <v>-23.850359999999995</v>
      </c>
      <c r="N153" s="16">
        <v>43.16884</v>
      </c>
      <c r="O153" s="16">
        <v>52.21853999999999</v>
      </c>
      <c r="P153" s="16">
        <v>55.122159999999994</v>
      </c>
      <c r="Q153" s="16">
        <v>4.396008421734024</v>
      </c>
      <c r="R153" s="16">
        <v>41.822906136085</v>
      </c>
      <c r="S153" s="16">
        <v>-46.320453792463</v>
      </c>
      <c r="T153" s="16">
        <v>9.310838591128</v>
      </c>
      <c r="U153" s="16">
        <v>-58.434490999467</v>
      </c>
      <c r="V153" s="16">
        <v>80.672623513836</v>
      </c>
      <c r="W153" s="16">
        <v>70.06479059041199</v>
      </c>
      <c r="X153" s="17">
        <v>9.91900907162701</v>
      </c>
      <c r="Y153" s="17">
        <v>-14.201270646246762</v>
      </c>
      <c r="Z153" s="17">
        <v>-132.99127553402397</v>
      </c>
      <c r="AA153" s="17">
        <v>-69.19375778713398</v>
      </c>
      <c r="AB153" s="17">
        <v>-29.54443244944503</v>
      </c>
      <c r="AC153" s="17">
        <v>64.54463189656398</v>
      </c>
      <c r="AD153" s="17">
        <v>59.88585294497501</v>
      </c>
      <c r="AE153" s="17">
        <v>-77.053799884911</v>
      </c>
      <c r="AF153" s="17">
        <v>-59.332022998733</v>
      </c>
      <c r="AG153" s="17">
        <v>-38.134228109907006</v>
      </c>
      <c r="AH153" s="17">
        <v>113.85268390718502</v>
      </c>
      <c r="AI153" s="17">
        <v>80.39469259729198</v>
      </c>
      <c r="AJ153" s="17">
        <v>15.075554352341001</v>
      </c>
      <c r="AK153" s="17">
        <v>-136.6584980367093</v>
      </c>
      <c r="AL153" s="17">
        <v>108.8933952357966</v>
      </c>
      <c r="AM153" s="17">
        <v>23.86774991310455</v>
      </c>
      <c r="AN153" s="17">
        <v>-117.99883116282274</v>
      </c>
      <c r="AO153" s="17">
        <v>-181.80213048594544</v>
      </c>
      <c r="AP153" s="17">
        <v>-91.7099151459625</v>
      </c>
      <c r="AQ153" s="17">
        <v>56.27905367498523</v>
      </c>
      <c r="AR153" s="17">
        <v>-209.13667883100337</v>
      </c>
      <c r="AS153" s="17">
        <v>125.24631343382387</v>
      </c>
      <c r="AT153" s="17">
        <v>125.87477239049994</v>
      </c>
      <c r="AU153" s="17">
        <v>139.51528568950008</v>
      </c>
      <c r="AV153" s="17">
        <v>151.3933720922</v>
      </c>
      <c r="AW153" s="17">
        <v>27.10050072870003</v>
      </c>
    </row>
    <row r="154" spans="1:49" ht="12">
      <c r="A154" s="31" t="s">
        <v>3</v>
      </c>
      <c r="B154" s="13">
        <v>0.6476999999999999</v>
      </c>
      <c r="C154" s="13">
        <v>1.22736</v>
      </c>
      <c r="D154" s="13">
        <v>0.39975000000000005</v>
      </c>
      <c r="E154" s="13">
        <f>0.25016+7.98442</f>
        <v>8.23458</v>
      </c>
      <c r="F154" s="13">
        <v>20.5399</v>
      </c>
      <c r="G154" s="13">
        <v>0</v>
      </c>
      <c r="H154" s="13">
        <v>0</v>
      </c>
      <c r="I154" s="13">
        <v>0.34855999999999954</v>
      </c>
      <c r="J154" s="13">
        <v>0.06958</v>
      </c>
      <c r="K154" s="13">
        <v>0.01709999999999999</v>
      </c>
      <c r="L154" s="13">
        <v>0.7447300000000001</v>
      </c>
      <c r="M154" s="13">
        <v>0.07933999999999997</v>
      </c>
      <c r="N154" s="13">
        <v>43.84693</v>
      </c>
      <c r="O154" s="13">
        <v>52.551950000000005</v>
      </c>
      <c r="P154" s="13">
        <v>55.78786000000001</v>
      </c>
      <c r="Q154" s="13">
        <v>5.176162266144985</v>
      </c>
      <c r="R154" s="13">
        <v>42.289932348458</v>
      </c>
      <c r="S154" s="13">
        <v>0</v>
      </c>
      <c r="T154" s="13">
        <f>4.908136498589+4.402702092539</f>
        <v>9.310838591128</v>
      </c>
      <c r="U154" s="13">
        <v>0</v>
      </c>
      <c r="V154" s="13">
        <v>81.030199411194</v>
      </c>
      <c r="W154" s="13">
        <v>71.577823073023</v>
      </c>
      <c r="X154" s="14">
        <v>58.38417369205401</v>
      </c>
      <c r="Y154" s="14">
        <v>6.927016137169229</v>
      </c>
      <c r="Z154" s="14">
        <v>0.40372322373499997</v>
      </c>
      <c r="AA154" s="14">
        <v>0.19452453411400003</v>
      </c>
      <c r="AB154" s="14">
        <v>2.6360137374629797</v>
      </c>
      <c r="AC154" s="14">
        <v>69.61188663373599</v>
      </c>
      <c r="AD154" s="14">
        <v>60.865716878765994</v>
      </c>
      <c r="AE154" s="14">
        <v>0.5703808060509999</v>
      </c>
      <c r="AF154" s="14">
        <v>7.450112102367</v>
      </c>
      <c r="AG154" s="14">
        <v>2.15652</v>
      </c>
      <c r="AH154" s="14">
        <v>116.219931111909</v>
      </c>
      <c r="AI154" s="14">
        <v>85.37961086600698</v>
      </c>
      <c r="AJ154" s="14">
        <v>22.56881</v>
      </c>
      <c r="AK154" s="14">
        <v>2.6727774557947277</v>
      </c>
      <c r="AL154" s="14">
        <v>118.1615770539784</v>
      </c>
      <c r="AM154" s="14">
        <v>27.229287129013642</v>
      </c>
      <c r="AN154" s="14">
        <v>1.6250324735409092</v>
      </c>
      <c r="AO154" s="14">
        <v>0.32739951405454604</v>
      </c>
      <c r="AP154" s="14">
        <v>2.520097376764773</v>
      </c>
      <c r="AQ154" s="14">
        <v>56.27905615225795</v>
      </c>
      <c r="AR154" s="14">
        <v>1.3044509805681823</v>
      </c>
      <c r="AS154" s="14">
        <v>125.28944401336932</v>
      </c>
      <c r="AT154" s="14">
        <v>126.16175839049994</v>
      </c>
      <c r="AU154" s="14">
        <v>144.45837032950007</v>
      </c>
      <c r="AV154" s="14">
        <v>155.12544774629998</v>
      </c>
      <c r="AW154" s="14">
        <v>27.80762663870003</v>
      </c>
    </row>
    <row r="155" spans="1:49" ht="12">
      <c r="A155" s="31" t="s">
        <v>4</v>
      </c>
      <c r="B155" s="13">
        <v>2.98</v>
      </c>
      <c r="C155" s="13">
        <v>5.2216999999999985</v>
      </c>
      <c r="D155" s="13">
        <v>14.501169999999998</v>
      </c>
      <c r="E155" s="13">
        <v>0</v>
      </c>
      <c r="F155" s="13">
        <v>0.23216</v>
      </c>
      <c r="G155" s="13">
        <f>1.47933+7.83056</f>
        <v>9.30989</v>
      </c>
      <c r="H155" s="13">
        <f>8.72845+9.22264</f>
        <v>17.95109</v>
      </c>
      <c r="I155" s="13">
        <v>28.83876</v>
      </c>
      <c r="J155" s="13">
        <v>28.41223</v>
      </c>
      <c r="K155" s="13">
        <v>20.48892</v>
      </c>
      <c r="L155" s="13">
        <v>112.37637000000001</v>
      </c>
      <c r="M155" s="13">
        <v>23.929699999999997</v>
      </c>
      <c r="N155" s="13">
        <v>0.67809</v>
      </c>
      <c r="O155" s="13">
        <v>0.3334100000000001</v>
      </c>
      <c r="P155" s="13">
        <v>0.6657</v>
      </c>
      <c r="Q155" s="13">
        <v>0.7801538444110001</v>
      </c>
      <c r="R155" s="13">
        <v>0.467026212373</v>
      </c>
      <c r="S155" s="13">
        <f>4.790314877023+41.53013891544</f>
        <v>46.320453792463</v>
      </c>
      <c r="T155" s="13">
        <v>0</v>
      </c>
      <c r="U155" s="13">
        <f>56.232753936754+2.201737062713</f>
        <v>58.434490999467</v>
      </c>
      <c r="V155" s="13">
        <v>0.35757589735800005</v>
      </c>
      <c r="W155" s="13">
        <v>1.513032482611</v>
      </c>
      <c r="X155" s="14">
        <v>48.465164620427004</v>
      </c>
      <c r="Y155" s="14">
        <v>21.12828678341599</v>
      </c>
      <c r="Z155" s="14">
        <v>133.394998757759</v>
      </c>
      <c r="AA155" s="14">
        <v>69.38828232124798</v>
      </c>
      <c r="AB155" s="14">
        <v>32.18044618690801</v>
      </c>
      <c r="AC155" s="14">
        <v>5.067254737172001</v>
      </c>
      <c r="AD155" s="14">
        <v>0.9798639337910001</v>
      </c>
      <c r="AE155" s="14">
        <v>77.62418069096199</v>
      </c>
      <c r="AF155" s="14">
        <v>66.7821351011</v>
      </c>
      <c r="AG155" s="14">
        <v>40.29074810990701</v>
      </c>
      <c r="AH155" s="14">
        <v>2.3672472047240003</v>
      </c>
      <c r="AI155" s="14">
        <v>4.984918268715001</v>
      </c>
      <c r="AJ155" s="14">
        <v>7.493255647659001</v>
      </c>
      <c r="AK155" s="14">
        <v>139.331275492504</v>
      </c>
      <c r="AL155" s="14">
        <v>9.268181818181818</v>
      </c>
      <c r="AM155" s="14">
        <v>3.3615372159090913</v>
      </c>
      <c r="AN155" s="14">
        <v>119.62386363636364</v>
      </c>
      <c r="AO155" s="14">
        <v>182.12953000000002</v>
      </c>
      <c r="AP155" s="14">
        <v>94.23001252272726</v>
      </c>
      <c r="AQ155" s="14">
        <v>2.477272727272726E-06</v>
      </c>
      <c r="AR155" s="14">
        <v>210.44112981157159</v>
      </c>
      <c r="AS155" s="14">
        <v>0.043130579545454566</v>
      </c>
      <c r="AT155" s="14">
        <v>0.28698599999999996</v>
      </c>
      <c r="AU155" s="14">
        <v>4.943084639999999</v>
      </c>
      <c r="AV155" s="14">
        <v>3.7320756540999995</v>
      </c>
      <c r="AW155" s="14">
        <v>0.7071259099999999</v>
      </c>
    </row>
    <row r="156" spans="1:49" ht="14.25">
      <c r="A156" s="32" t="s">
        <v>50</v>
      </c>
      <c r="B156" s="10">
        <v>38.9274</v>
      </c>
      <c r="C156" s="10">
        <v>8.247680000000003</v>
      </c>
      <c r="D156" s="10">
        <v>-25.143500000000003</v>
      </c>
      <c r="E156" s="10">
        <v>-15.646659999999999</v>
      </c>
      <c r="F156" s="10">
        <v>44.580780000000004</v>
      </c>
      <c r="G156" s="10">
        <v>36.244910000000004</v>
      </c>
      <c r="H156" s="10">
        <v>-29.287270000000014</v>
      </c>
      <c r="I156" s="10">
        <v>61.167629999999996</v>
      </c>
      <c r="J156" s="10">
        <v>-81.45572</v>
      </c>
      <c r="K156" s="10">
        <v>-46.06813</v>
      </c>
      <c r="L156" s="10">
        <v>67.38123</v>
      </c>
      <c r="M156" s="10">
        <v>-0.3468200000000081</v>
      </c>
      <c r="N156" s="10">
        <v>-8.54722</v>
      </c>
      <c r="O156" s="10">
        <v>-5.72292</v>
      </c>
      <c r="P156" s="10">
        <v>4.99769</v>
      </c>
      <c r="Q156" s="10">
        <v>-22.865708222096004</v>
      </c>
      <c r="R156" s="10">
        <v>6.004906600423999</v>
      </c>
      <c r="S156" s="10">
        <v>7.429049525139003</v>
      </c>
      <c r="T156" s="10">
        <v>4.247078416334999</v>
      </c>
      <c r="U156" s="10">
        <v>-42.543909776742</v>
      </c>
      <c r="V156" s="10">
        <v>-44.277011838886004</v>
      </c>
      <c r="W156" s="10">
        <v>-7.472025636495005</v>
      </c>
      <c r="X156" s="11">
        <v>34.304968029774</v>
      </c>
      <c r="Y156" s="11">
        <v>-48.07698553358299</v>
      </c>
      <c r="Z156" s="11">
        <v>195.712237303432</v>
      </c>
      <c r="AA156" s="11">
        <v>-3.6254071723860015</v>
      </c>
      <c r="AB156" s="11">
        <v>0.8465111442850024</v>
      </c>
      <c r="AC156" s="11">
        <v>9.133451357577997</v>
      </c>
      <c r="AD156" s="11">
        <v>6.9344199775619995</v>
      </c>
      <c r="AE156" s="11">
        <v>-4.531949096048999</v>
      </c>
      <c r="AF156" s="11">
        <v>24.469288864917996</v>
      </c>
      <c r="AG156" s="11">
        <v>-130.04517637101497</v>
      </c>
      <c r="AH156" s="11">
        <v>62.79955560411901</v>
      </c>
      <c r="AI156" s="11">
        <v>-25.211250544197</v>
      </c>
      <c r="AJ156" s="11">
        <v>-71.25480162646001</v>
      </c>
      <c r="AK156" s="11">
        <v>-91.21638444873051</v>
      </c>
      <c r="AL156" s="11">
        <v>142.01429089826365</v>
      </c>
      <c r="AM156" s="11">
        <v>-54.5732052256268</v>
      </c>
      <c r="AN156" s="11">
        <v>-38.26435926934746</v>
      </c>
      <c r="AO156" s="11">
        <v>-111.82431591450558</v>
      </c>
      <c r="AP156" s="11">
        <v>370.3189529450625</v>
      </c>
      <c r="AQ156" s="11">
        <v>27.243098691977508</v>
      </c>
      <c r="AR156" s="11">
        <v>-182.8016457122946</v>
      </c>
      <c r="AS156" s="11">
        <v>-454.6347943395719</v>
      </c>
      <c r="AT156" s="11">
        <v>-148.52387359560004</v>
      </c>
      <c r="AU156" s="11">
        <v>441.33151311004593</v>
      </c>
      <c r="AV156" s="11">
        <v>-31.571603456745716</v>
      </c>
      <c r="AW156" s="11">
        <v>-240.88792038962544</v>
      </c>
    </row>
    <row r="157" spans="1:49" ht="12">
      <c r="A157" s="24" t="s">
        <v>3</v>
      </c>
      <c r="B157" s="13">
        <v>41.2174</v>
      </c>
      <c r="C157" s="13">
        <v>12.523730000000008</v>
      </c>
      <c r="D157" s="13">
        <v>0</v>
      </c>
      <c r="E157" s="13">
        <v>0.611180000000001</v>
      </c>
      <c r="F157" s="13">
        <v>47.78277</v>
      </c>
      <c r="G157" s="13">
        <v>39.07421000000001</v>
      </c>
      <c r="H157" s="13">
        <v>26.76228</v>
      </c>
      <c r="I157" s="13">
        <v>73.63623</v>
      </c>
      <c r="J157" s="13">
        <v>11.02614</v>
      </c>
      <c r="K157" s="13">
        <v>0</v>
      </c>
      <c r="L157" s="13">
        <f>4.61665+62.76458</f>
        <v>67.38123</v>
      </c>
      <c r="M157" s="13">
        <v>0</v>
      </c>
      <c r="N157" s="13">
        <v>1.2131399999999999</v>
      </c>
      <c r="O157" s="13">
        <v>0</v>
      </c>
      <c r="P157" s="13">
        <f>0.75009+4.2476</f>
        <v>4.99769</v>
      </c>
      <c r="Q157" s="13">
        <v>1.688180401083</v>
      </c>
      <c r="R157" s="13">
        <v>8.824453640423998</v>
      </c>
      <c r="S157" s="13">
        <v>10.811405755199003</v>
      </c>
      <c r="T157" s="13">
        <v>7.160476746535</v>
      </c>
      <c r="U157" s="13">
        <v>0</v>
      </c>
      <c r="V157" s="13">
        <v>0.8280613272030002</v>
      </c>
      <c r="W157" s="13">
        <v>1.957571607371</v>
      </c>
      <c r="X157" s="14">
        <v>38.746954513531996</v>
      </c>
      <c r="Y157" s="14">
        <v>1.9161202778160007</v>
      </c>
      <c r="Z157" s="14">
        <v>200.539792410044</v>
      </c>
      <c r="AA157" s="14">
        <v>2.064184890312</v>
      </c>
      <c r="AB157" s="14">
        <v>2.898055622776003</v>
      </c>
      <c r="AC157" s="14">
        <v>10.801880683048996</v>
      </c>
      <c r="AD157" s="14">
        <v>9.637355650598</v>
      </c>
      <c r="AE157" s="14">
        <v>4.140692821900001</v>
      </c>
      <c r="AF157" s="14">
        <v>51.579052110191995</v>
      </c>
      <c r="AG157" s="14">
        <v>29.599514389589</v>
      </c>
      <c r="AH157" s="14">
        <v>67.07406216692999</v>
      </c>
      <c r="AI157" s="14">
        <v>7.1236225571939995</v>
      </c>
      <c r="AJ157" s="14">
        <v>6.491325325962</v>
      </c>
      <c r="AK157" s="14">
        <v>2.875699878828091</v>
      </c>
      <c r="AL157" s="14">
        <v>150.19521994264318</v>
      </c>
      <c r="AM157" s="14">
        <v>47.463083204387175</v>
      </c>
      <c r="AN157" s="14">
        <v>40.86413060963594</v>
      </c>
      <c r="AO157" s="14">
        <v>28.93117471779093</v>
      </c>
      <c r="AP157" s="14">
        <v>387.3407511256012</v>
      </c>
      <c r="AQ157" s="14">
        <v>159.9797880586502</v>
      </c>
      <c r="AR157" s="14">
        <v>24.212094376632717</v>
      </c>
      <c r="AS157" s="14">
        <v>173.7256428195102</v>
      </c>
      <c r="AT157" s="14">
        <v>11.417478178700001</v>
      </c>
      <c r="AU157" s="14">
        <v>466.651364082623</v>
      </c>
      <c r="AV157" s="14">
        <v>61.38600314327714</v>
      </c>
      <c r="AW157" s="14">
        <v>42.48434982338728</v>
      </c>
    </row>
    <row r="158" spans="1:49" ht="12">
      <c r="A158" s="24" t="s">
        <v>4</v>
      </c>
      <c r="B158" s="13">
        <v>2.29</v>
      </c>
      <c r="C158" s="13">
        <v>4.276050000000001</v>
      </c>
      <c r="D158" s="13">
        <f>3.92075+21.22275</f>
        <v>25.143500000000003</v>
      </c>
      <c r="E158" s="13">
        <v>16.25784</v>
      </c>
      <c r="F158" s="13">
        <v>3.2019900000000003</v>
      </c>
      <c r="G158" s="13">
        <v>2.8293</v>
      </c>
      <c r="H158" s="13">
        <f>2.52499+26.76228</f>
        <v>29.28727</v>
      </c>
      <c r="I158" s="13">
        <v>12.468599999999999</v>
      </c>
      <c r="J158" s="13">
        <v>92.48186</v>
      </c>
      <c r="K158" s="13">
        <f>44.79291+1.27522</f>
        <v>46.06813</v>
      </c>
      <c r="L158" s="13">
        <v>0</v>
      </c>
      <c r="M158" s="13">
        <f>0.261679999999984+0.0851400000000009</f>
        <v>0.34681999999998486</v>
      </c>
      <c r="N158" s="13">
        <v>9.760359999999999</v>
      </c>
      <c r="O158" s="13">
        <f>5.08313+0.63979</f>
        <v>5.722919999999999</v>
      </c>
      <c r="P158" s="13">
        <v>0</v>
      </c>
      <c r="Q158" s="13">
        <v>24.553888623179006</v>
      </c>
      <c r="R158" s="13">
        <v>2.8195470400000007</v>
      </c>
      <c r="S158" s="13">
        <v>3.382356230059999</v>
      </c>
      <c r="T158" s="13">
        <v>2.9133983302000006</v>
      </c>
      <c r="U158" s="13">
        <f>29.334212007388+13.209697769354</f>
        <v>42.543909776742</v>
      </c>
      <c r="V158" s="13">
        <v>45.10507316608901</v>
      </c>
      <c r="W158" s="13">
        <v>9.429597243866006</v>
      </c>
      <c r="X158" s="14">
        <v>4.441986483757999</v>
      </c>
      <c r="Y158" s="14">
        <v>49.993105811399</v>
      </c>
      <c r="Z158" s="14">
        <v>4.8275551066119995</v>
      </c>
      <c r="AA158" s="14">
        <v>5.6895920626980026</v>
      </c>
      <c r="AB158" s="14">
        <v>2.0515444784910004</v>
      </c>
      <c r="AC158" s="14">
        <v>1.6684293254709999</v>
      </c>
      <c r="AD158" s="14">
        <v>2.7029356730360004</v>
      </c>
      <c r="AE158" s="14">
        <v>8.672641917948999</v>
      </c>
      <c r="AF158" s="14">
        <v>27.109763245274003</v>
      </c>
      <c r="AG158" s="14">
        <v>159.644690760604</v>
      </c>
      <c r="AH158" s="14">
        <v>4.274506562811</v>
      </c>
      <c r="AI158" s="14">
        <v>32.334873101391</v>
      </c>
      <c r="AJ158" s="14">
        <v>77.746126952422</v>
      </c>
      <c r="AK158" s="14">
        <v>94.09208432755862</v>
      </c>
      <c r="AL158" s="14">
        <v>8.180929044379546</v>
      </c>
      <c r="AM158" s="14">
        <v>102.03628843001397</v>
      </c>
      <c r="AN158" s="14">
        <v>79.12848987898339</v>
      </c>
      <c r="AO158" s="14">
        <v>140.7554906322965</v>
      </c>
      <c r="AP158" s="14">
        <v>17.021798180538653</v>
      </c>
      <c r="AQ158" s="14">
        <v>132.7366893666727</v>
      </c>
      <c r="AR158" s="14">
        <v>207.0137400889273</v>
      </c>
      <c r="AS158" s="14">
        <v>628.3604371590822</v>
      </c>
      <c r="AT158" s="14">
        <v>159.94135177430005</v>
      </c>
      <c r="AU158" s="14">
        <v>25.31985097257703</v>
      </c>
      <c r="AV158" s="14">
        <v>92.95760660002287</v>
      </c>
      <c r="AW158" s="14">
        <v>283.3722702130127</v>
      </c>
    </row>
    <row r="159" spans="1:49" ht="14.25">
      <c r="A159" s="32" t="s">
        <v>51</v>
      </c>
      <c r="B159" s="10">
        <v>9.3361</v>
      </c>
      <c r="C159" s="10">
        <v>-6.79192</v>
      </c>
      <c r="D159" s="10">
        <v>-15.32178</v>
      </c>
      <c r="E159" s="10">
        <v>-108.98333</v>
      </c>
      <c r="F159" s="10">
        <v>-17.471859999999996</v>
      </c>
      <c r="G159" s="10">
        <v>-23.008150000000004</v>
      </c>
      <c r="H159" s="10">
        <v>-11.132739999999998</v>
      </c>
      <c r="I159" s="10">
        <v>-41.70103500000001</v>
      </c>
      <c r="J159" s="10">
        <v>14.631474475</v>
      </c>
      <c r="K159" s="10">
        <v>-39.1369933</v>
      </c>
      <c r="L159" s="10">
        <v>-23.018935454749993</v>
      </c>
      <c r="M159" s="10">
        <v>-16.725790124750027</v>
      </c>
      <c r="N159" s="10">
        <v>-12.292396124999998</v>
      </c>
      <c r="O159" s="10">
        <v>48.77636564499999</v>
      </c>
      <c r="P159" s="10">
        <v>-7.08422918675</v>
      </c>
      <c r="Q159" s="10">
        <v>50.707165065873994</v>
      </c>
      <c r="R159" s="10">
        <v>15.43453598337116</v>
      </c>
      <c r="S159" s="10">
        <v>-3.8809701229349844</v>
      </c>
      <c r="T159" s="10">
        <v>19.65124844645382</v>
      </c>
      <c r="U159" s="10">
        <v>5.821799166446009</v>
      </c>
      <c r="V159" s="10">
        <v>70.188221585767</v>
      </c>
      <c r="W159" s="10">
        <v>7.629083855693993</v>
      </c>
      <c r="X159" s="11">
        <v>-0.7217743739040102</v>
      </c>
      <c r="Y159" s="11">
        <v>-315.41372612729697</v>
      </c>
      <c r="Z159" s="11">
        <v>-33.61918827439301</v>
      </c>
      <c r="AA159" s="11">
        <v>-103.86435790335197</v>
      </c>
      <c r="AB159" s="11">
        <v>105.99820503575796</v>
      </c>
      <c r="AC159" s="11">
        <v>104.76449406235803</v>
      </c>
      <c r="AD159" s="11">
        <v>10.425695309302583</v>
      </c>
      <c r="AE159" s="11">
        <v>4.054413710305549</v>
      </c>
      <c r="AF159" s="11">
        <v>6.444558060389836</v>
      </c>
      <c r="AG159" s="11">
        <v>-5.610515808764724</v>
      </c>
      <c r="AH159" s="11">
        <v>0.4991730662497762</v>
      </c>
      <c r="AI159" s="11">
        <v>42.024622132572205</v>
      </c>
      <c r="AJ159" s="11">
        <v>6.812084573315189</v>
      </c>
      <c r="AK159" s="11">
        <v>-25.563224657206266</v>
      </c>
      <c r="AL159" s="11">
        <v>8.41576092062785</v>
      </c>
      <c r="AM159" s="11">
        <v>13.856987877504588</v>
      </c>
      <c r="AN159" s="11">
        <v>-345.43939755853745</v>
      </c>
      <c r="AO159" s="11">
        <v>-715.6478877377778</v>
      </c>
      <c r="AP159" s="11">
        <v>-154.1555416971703</v>
      </c>
      <c r="AQ159" s="11">
        <v>-747.9042787781698</v>
      </c>
      <c r="AR159" s="11">
        <v>79.79258834365788</v>
      </c>
      <c r="AS159" s="11">
        <v>212.7077861403433</v>
      </c>
      <c r="AT159" s="11">
        <v>-3.26675163786423</v>
      </c>
      <c r="AU159" s="11">
        <v>103.46028099727341</v>
      </c>
      <c r="AV159" s="11">
        <v>-85.67533435126296</v>
      </c>
      <c r="AW159" s="11">
        <v>461.02947540930376</v>
      </c>
    </row>
    <row r="160" spans="1:49" ht="12">
      <c r="A160" s="24" t="s">
        <v>3</v>
      </c>
      <c r="B160" s="13">
        <v>9.3945</v>
      </c>
      <c r="C160" s="13">
        <v>1.2292799999999993</v>
      </c>
      <c r="D160" s="13">
        <v>0</v>
      </c>
      <c r="E160" s="13">
        <v>52.48617</v>
      </c>
      <c r="F160" s="13">
        <v>4.22125</v>
      </c>
      <c r="G160" s="13">
        <v>0</v>
      </c>
      <c r="H160" s="13">
        <v>0.9597699999999998</v>
      </c>
      <c r="I160" s="13">
        <v>1.2130799999999997</v>
      </c>
      <c r="J160" s="13">
        <v>33.11422</v>
      </c>
      <c r="K160" s="13">
        <v>0</v>
      </c>
      <c r="L160" s="13">
        <v>0</v>
      </c>
      <c r="M160" s="13">
        <v>6.784600000000001</v>
      </c>
      <c r="N160" s="13">
        <v>5.42028</v>
      </c>
      <c r="O160" s="13">
        <v>85.23448</v>
      </c>
      <c r="P160" s="13">
        <v>10.868169999999992</v>
      </c>
      <c r="Q160" s="13">
        <v>67.751264759456</v>
      </c>
      <c r="R160" s="13">
        <v>36.625435402042996</v>
      </c>
      <c r="S160" s="13">
        <v>19.97167670512301</v>
      </c>
      <c r="T160" s="13">
        <f>14.727221943011+4.92402650344282</f>
        <v>19.65124844645382</v>
      </c>
      <c r="U160" s="13">
        <f>38.376603601111</f>
        <v>38.376603601111</v>
      </c>
      <c r="V160" s="13">
        <v>87.23270289631898</v>
      </c>
      <c r="W160" s="13">
        <v>30.307962095256</v>
      </c>
      <c r="X160" s="14">
        <v>45.687384325063995</v>
      </c>
      <c r="Y160" s="14">
        <v>180.18094322676998</v>
      </c>
      <c r="Z160" s="14">
        <v>51.86638663876999</v>
      </c>
      <c r="AA160" s="14">
        <v>67.26182191786502</v>
      </c>
      <c r="AB160" s="14">
        <v>140.99282048586798</v>
      </c>
      <c r="AC160" s="14">
        <v>150.25910484532903</v>
      </c>
      <c r="AD160" s="14">
        <v>91.02171138196499</v>
      </c>
      <c r="AE160" s="14">
        <v>19.534565067382</v>
      </c>
      <c r="AF160" s="14">
        <v>14.133824835545013</v>
      </c>
      <c r="AG160" s="14">
        <v>13.827028137081992</v>
      </c>
      <c r="AH160" s="14">
        <v>8.77088749570699</v>
      </c>
      <c r="AI160" s="14">
        <v>76.07082190394699</v>
      </c>
      <c r="AJ160" s="14">
        <v>14.547429999999999</v>
      </c>
      <c r="AK160" s="14">
        <v>23.819326736471066</v>
      </c>
      <c r="AL160" s="14">
        <v>18.429681473575</v>
      </c>
      <c r="AM160" s="14">
        <v>21.723191438214812</v>
      </c>
      <c r="AN160" s="14">
        <v>30.72453822730219</v>
      </c>
      <c r="AO160" s="14">
        <v>65.02104397738417</v>
      </c>
      <c r="AP160" s="14">
        <v>13.68564694419775</v>
      </c>
      <c r="AQ160" s="14">
        <v>16.59793700527271</v>
      </c>
      <c r="AR160" s="14">
        <v>89.70615702884827</v>
      </c>
      <c r="AS160" s="14">
        <v>322.0701352133467</v>
      </c>
      <c r="AT160" s="14">
        <v>0.10683431</v>
      </c>
      <c r="AU160" s="14">
        <v>104.02038913727341</v>
      </c>
      <c r="AV160" s="14">
        <v>0.11969981</v>
      </c>
      <c r="AW160" s="14">
        <v>461.6228508193038</v>
      </c>
    </row>
    <row r="161" spans="1:49" ht="12">
      <c r="A161" s="24" t="s">
        <v>4</v>
      </c>
      <c r="B161" s="13">
        <v>0.0584</v>
      </c>
      <c r="C161" s="13">
        <v>8.0212</v>
      </c>
      <c r="D161" s="13">
        <f>9.73393+5.58785</f>
        <v>15.32178</v>
      </c>
      <c r="E161" s="13">
        <v>161.46949999999998</v>
      </c>
      <c r="F161" s="13">
        <v>21.693109999999997</v>
      </c>
      <c r="G161" s="13">
        <f>20.53394+2.47421</f>
        <v>23.00815</v>
      </c>
      <c r="H161" s="13">
        <v>12.092510000000004</v>
      </c>
      <c r="I161" s="13">
        <v>42.914115</v>
      </c>
      <c r="J161" s="13">
        <v>18.482745525</v>
      </c>
      <c r="K161" s="13">
        <f>33.1111133+6.02588</f>
        <v>39.1369933</v>
      </c>
      <c r="L161" s="13">
        <f>20.38799545475+2.63094</f>
        <v>23.01893545475</v>
      </c>
      <c r="M161" s="13">
        <v>23.510390124750018</v>
      </c>
      <c r="N161" s="13">
        <v>17.712676124999998</v>
      </c>
      <c r="O161" s="13">
        <v>36.458114355000006</v>
      </c>
      <c r="P161" s="13">
        <v>17.95239918675</v>
      </c>
      <c r="Q161" s="13">
        <v>17.044099693581984</v>
      </c>
      <c r="R161" s="13">
        <v>21.190899418671837</v>
      </c>
      <c r="S161" s="13">
        <v>23.852646828057996</v>
      </c>
      <c r="T161" s="13">
        <v>0</v>
      </c>
      <c r="U161" s="13">
        <v>32.554804434664995</v>
      </c>
      <c r="V161" s="13">
        <v>17.044481310551998</v>
      </c>
      <c r="W161" s="13">
        <v>22.678878239562003</v>
      </c>
      <c r="X161" s="14">
        <v>46.40915869896801</v>
      </c>
      <c r="Y161" s="14">
        <v>495.59466935406704</v>
      </c>
      <c r="Z161" s="14">
        <v>85.485574913163</v>
      </c>
      <c r="AA161" s="14">
        <v>171.12617982121697</v>
      </c>
      <c r="AB161" s="14">
        <v>34.99461545011001</v>
      </c>
      <c r="AC161" s="14">
        <v>45.494610782970994</v>
      </c>
      <c r="AD161" s="14">
        <v>80.59601607266241</v>
      </c>
      <c r="AE161" s="14">
        <v>15.480151357076455</v>
      </c>
      <c r="AF161" s="14">
        <v>7.689266775155176</v>
      </c>
      <c r="AG161" s="14">
        <v>19.437543945846716</v>
      </c>
      <c r="AH161" s="14">
        <v>8.271714429457212</v>
      </c>
      <c r="AI161" s="14">
        <v>34.04619977137479</v>
      </c>
      <c r="AJ161" s="14">
        <v>7.735345426684811</v>
      </c>
      <c r="AK161" s="14">
        <v>49.38255139367733</v>
      </c>
      <c r="AL161" s="14">
        <v>10.013920552947148</v>
      </c>
      <c r="AM161" s="14">
        <v>7.866203560710224</v>
      </c>
      <c r="AN161" s="14">
        <v>376.1639357858396</v>
      </c>
      <c r="AO161" s="14">
        <v>780.6689317151619</v>
      </c>
      <c r="AP161" s="14">
        <v>167.84118864136803</v>
      </c>
      <c r="AQ161" s="14">
        <v>764.5022157834425</v>
      </c>
      <c r="AR161" s="14">
        <v>9.91356868519039</v>
      </c>
      <c r="AS161" s="14">
        <v>109.36234907300339</v>
      </c>
      <c r="AT161" s="14">
        <v>3.3735859478642296</v>
      </c>
      <c r="AU161" s="14">
        <v>0.5601081400000001</v>
      </c>
      <c r="AV161" s="14">
        <v>85.79503416126296</v>
      </c>
      <c r="AW161" s="14">
        <v>0.59337541</v>
      </c>
    </row>
    <row r="162" spans="1:49" ht="11.25">
      <c r="A162" s="33" t="s">
        <v>47</v>
      </c>
      <c r="B162" s="16">
        <v>0</v>
      </c>
      <c r="C162" s="16">
        <v>0</v>
      </c>
      <c r="D162" s="16">
        <v>0</v>
      </c>
      <c r="E162" s="16">
        <v>-50.69137</v>
      </c>
      <c r="F162" s="16">
        <v>-12.67293</v>
      </c>
      <c r="G162" s="16">
        <v>-12.67293</v>
      </c>
      <c r="H162" s="16">
        <v>-12.67294</v>
      </c>
      <c r="I162" s="16">
        <v>-16.111200000000004</v>
      </c>
      <c r="J162" s="16">
        <v>-16.009285525</v>
      </c>
      <c r="K162" s="16">
        <v>-18.220343300000007</v>
      </c>
      <c r="L162" s="16">
        <v>-24.382013454749988</v>
      </c>
      <c r="M162" s="16">
        <v>-13.996862124750017</v>
      </c>
      <c r="N162" s="16">
        <v>-13.187386124999998</v>
      </c>
      <c r="O162" s="16">
        <v>-30.036074355000004</v>
      </c>
      <c r="P162" s="16">
        <v>-8.294249186750008</v>
      </c>
      <c r="Q162" s="16">
        <v>-2.3552691219999886</v>
      </c>
      <c r="R162" s="16">
        <v>-8.544550388345835</v>
      </c>
      <c r="S162" s="16">
        <v>-15.114949341225001</v>
      </c>
      <c r="T162" s="16">
        <v>23.659499729570836</v>
      </c>
      <c r="U162" s="16">
        <v>0</v>
      </c>
      <c r="V162" s="16">
        <v>0</v>
      </c>
      <c r="W162" s="16">
        <v>0</v>
      </c>
      <c r="X162" s="17">
        <v>0</v>
      </c>
      <c r="Y162" s="17">
        <v>-450</v>
      </c>
      <c r="Z162" s="17">
        <v>0</v>
      </c>
      <c r="AA162" s="17">
        <v>0</v>
      </c>
      <c r="AB162" s="17">
        <v>0</v>
      </c>
      <c r="AC162" s="17">
        <v>0</v>
      </c>
      <c r="AD162" s="17">
        <v>-34.217636682172426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</row>
    <row r="163" spans="1:49" ht="12">
      <c r="A163" s="31" t="s">
        <v>3</v>
      </c>
      <c r="B163" s="13"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23.6594997295708</v>
      </c>
      <c r="U163" s="13">
        <v>0</v>
      </c>
      <c r="V163" s="13">
        <v>0</v>
      </c>
      <c r="W163" s="13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</row>
    <row r="164" spans="1:49" ht="12">
      <c r="A164" s="31" t="s">
        <v>4</v>
      </c>
      <c r="B164" s="13">
        <v>0</v>
      </c>
      <c r="C164" s="13">
        <v>0</v>
      </c>
      <c r="D164" s="13">
        <v>0</v>
      </c>
      <c r="E164" s="13">
        <v>50.69137</v>
      </c>
      <c r="F164" s="13">
        <v>12.67293</v>
      </c>
      <c r="G164" s="13">
        <v>12.67293</v>
      </c>
      <c r="H164" s="13">
        <v>12.67294</v>
      </c>
      <c r="I164" s="13">
        <v>16.111200000000004</v>
      </c>
      <c r="J164" s="13">
        <v>16.009285525</v>
      </c>
      <c r="K164" s="13">
        <v>18.220343300000007</v>
      </c>
      <c r="L164" s="13">
        <v>24.382013454749988</v>
      </c>
      <c r="M164" s="13">
        <v>13.996862124750017</v>
      </c>
      <c r="N164" s="13">
        <v>13.187386124999998</v>
      </c>
      <c r="O164" s="13">
        <v>30.036074355000004</v>
      </c>
      <c r="P164" s="13">
        <v>8.294249186750008</v>
      </c>
      <c r="Q164" s="13">
        <v>2.3552691219999886</v>
      </c>
      <c r="R164" s="13">
        <v>8.544550388345835</v>
      </c>
      <c r="S164" s="13">
        <v>15.114949341225001</v>
      </c>
      <c r="T164" s="13">
        <v>0</v>
      </c>
      <c r="U164" s="13">
        <v>0</v>
      </c>
      <c r="V164" s="13">
        <v>0</v>
      </c>
      <c r="W164" s="13">
        <v>0</v>
      </c>
      <c r="X164" s="14">
        <v>0</v>
      </c>
      <c r="Y164" s="14">
        <v>450</v>
      </c>
      <c r="Z164" s="14">
        <v>0</v>
      </c>
      <c r="AA164" s="14">
        <v>0</v>
      </c>
      <c r="AB164" s="14">
        <v>0</v>
      </c>
      <c r="AC164" s="14">
        <v>0</v>
      </c>
      <c r="AD164" s="14">
        <v>34.217636682172426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</row>
    <row r="165" spans="1:49" ht="11.25">
      <c r="A165" s="33" t="s">
        <v>48</v>
      </c>
      <c r="B165" s="16">
        <v>9.3361</v>
      </c>
      <c r="C165" s="16">
        <v>-6.79192</v>
      </c>
      <c r="D165" s="16">
        <v>-15.32178</v>
      </c>
      <c r="E165" s="16">
        <v>-58.291959999999996</v>
      </c>
      <c r="F165" s="16">
        <v>-4.79893</v>
      </c>
      <c r="G165" s="16">
        <v>-10.33522</v>
      </c>
      <c r="H165" s="16">
        <v>1.5402000000000005</v>
      </c>
      <c r="I165" s="16">
        <v>-25.589835</v>
      </c>
      <c r="J165" s="16">
        <v>30.64076</v>
      </c>
      <c r="K165" s="16">
        <v>-20.91665</v>
      </c>
      <c r="L165" s="16">
        <v>1.3630780000000016</v>
      </c>
      <c r="M165" s="16">
        <v>-2.7289280000000016</v>
      </c>
      <c r="N165" s="16">
        <v>0.89499</v>
      </c>
      <c r="O165" s="16">
        <v>78.81244000000001</v>
      </c>
      <c r="P165" s="16">
        <v>1.21002</v>
      </c>
      <c r="Q165" s="16">
        <v>53.062434187874004</v>
      </c>
      <c r="R165" s="16">
        <v>23.979086371717</v>
      </c>
      <c r="S165" s="16">
        <v>11.233979218290006</v>
      </c>
      <c r="T165" s="16">
        <v>-4.0082512831170085</v>
      </c>
      <c r="U165" s="16">
        <v>5.821799166446009</v>
      </c>
      <c r="V165" s="16">
        <v>70.188221585767</v>
      </c>
      <c r="W165" s="16">
        <v>7.629083855693993</v>
      </c>
      <c r="X165" s="17">
        <v>-0.7217743739040102</v>
      </c>
      <c r="Y165" s="17">
        <v>134.58627387270303</v>
      </c>
      <c r="Z165" s="17">
        <v>-33.61918827439301</v>
      </c>
      <c r="AA165" s="17">
        <v>-103.86435790335197</v>
      </c>
      <c r="AB165" s="17">
        <v>105.99820503575796</v>
      </c>
      <c r="AC165" s="17">
        <v>104.76449406235803</v>
      </c>
      <c r="AD165" s="17">
        <v>44.643331991474994</v>
      </c>
      <c r="AE165" s="17">
        <v>4.054413710305549</v>
      </c>
      <c r="AF165" s="17">
        <v>6.444558060389836</v>
      </c>
      <c r="AG165" s="17">
        <v>-5.610515808764724</v>
      </c>
      <c r="AH165" s="17">
        <v>0.4991730662497762</v>
      </c>
      <c r="AI165" s="17">
        <v>42.024622132572205</v>
      </c>
      <c r="AJ165" s="17">
        <v>6.812084573315189</v>
      </c>
      <c r="AK165" s="17">
        <v>-25.563224657206266</v>
      </c>
      <c r="AL165" s="17">
        <v>8.41576092062785</v>
      </c>
      <c r="AM165" s="17">
        <v>13.856987877504588</v>
      </c>
      <c r="AN165" s="17">
        <v>-345.43939755853745</v>
      </c>
      <c r="AO165" s="17">
        <v>-715.6478877377778</v>
      </c>
      <c r="AP165" s="17">
        <v>-154.1555416971703</v>
      </c>
      <c r="AQ165" s="17">
        <v>-747.9042787781698</v>
      </c>
      <c r="AR165" s="17">
        <v>79.79258834365788</v>
      </c>
      <c r="AS165" s="17">
        <v>212.7077861403433</v>
      </c>
      <c r="AT165" s="17">
        <v>-3.26675163786423</v>
      </c>
      <c r="AU165" s="17">
        <v>103.46028099727341</v>
      </c>
      <c r="AV165" s="17">
        <v>-85.67533435126296</v>
      </c>
      <c r="AW165" s="17">
        <v>461.02947540930376</v>
      </c>
    </row>
    <row r="166" spans="1:49" ht="12">
      <c r="A166" s="31" t="s">
        <v>3</v>
      </c>
      <c r="B166" s="13">
        <v>9.3945</v>
      </c>
      <c r="C166" s="13">
        <v>1.2292799999999993</v>
      </c>
      <c r="D166" s="13">
        <v>0</v>
      </c>
      <c r="E166" s="13">
        <v>52.48617</v>
      </c>
      <c r="F166" s="13">
        <v>4.22125</v>
      </c>
      <c r="G166" s="13">
        <v>0</v>
      </c>
      <c r="H166" s="13">
        <f>0.95977+0.58043</f>
        <v>1.5402</v>
      </c>
      <c r="I166" s="13">
        <v>1.2130799999999997</v>
      </c>
      <c r="J166" s="13">
        <v>33.11422</v>
      </c>
      <c r="K166" s="13">
        <v>0</v>
      </c>
      <c r="L166" s="13">
        <v>3.994018</v>
      </c>
      <c r="M166" s="13">
        <v>6.784600000000001</v>
      </c>
      <c r="N166" s="13">
        <v>5.42028</v>
      </c>
      <c r="O166" s="13">
        <v>85.23448</v>
      </c>
      <c r="P166" s="13">
        <v>10.868169999999992</v>
      </c>
      <c r="Q166" s="13">
        <v>67.751264759456</v>
      </c>
      <c r="R166" s="13">
        <v>36.625435402042996</v>
      </c>
      <c r="S166" s="13">
        <v>19.97167670512301</v>
      </c>
      <c r="T166" s="13">
        <v>14.727221943010996</v>
      </c>
      <c r="U166" s="13">
        <v>38.376603601111</v>
      </c>
      <c r="V166" s="13">
        <v>87.23270289631898</v>
      </c>
      <c r="W166" s="13">
        <v>30.307962095256</v>
      </c>
      <c r="X166" s="14">
        <v>45.687384325063995</v>
      </c>
      <c r="Y166" s="14">
        <v>180.18094322676998</v>
      </c>
      <c r="Z166" s="14">
        <v>51.86638663876999</v>
      </c>
      <c r="AA166" s="14">
        <v>67.26182191786502</v>
      </c>
      <c r="AB166" s="14">
        <v>140.99282048586798</v>
      </c>
      <c r="AC166" s="14">
        <v>150.25910484532903</v>
      </c>
      <c r="AD166" s="14">
        <v>91.02171138196499</v>
      </c>
      <c r="AE166" s="14">
        <v>19.534565067382</v>
      </c>
      <c r="AF166" s="14">
        <v>14.133824835545013</v>
      </c>
      <c r="AG166" s="14">
        <v>13.827028137081992</v>
      </c>
      <c r="AH166" s="14">
        <v>8.77088749570699</v>
      </c>
      <c r="AI166" s="14">
        <v>76.07082190394699</v>
      </c>
      <c r="AJ166" s="14">
        <v>14.547429999999999</v>
      </c>
      <c r="AK166" s="14">
        <v>23.819326736471066</v>
      </c>
      <c r="AL166" s="14">
        <v>18.429681473575</v>
      </c>
      <c r="AM166" s="14">
        <v>21.723191438214812</v>
      </c>
      <c r="AN166" s="14">
        <v>30.72453822730219</v>
      </c>
      <c r="AO166" s="14">
        <v>65.02104397738417</v>
      </c>
      <c r="AP166" s="14">
        <v>13.68564694419775</v>
      </c>
      <c r="AQ166" s="14">
        <v>16.59793700527271</v>
      </c>
      <c r="AR166" s="14">
        <v>89.70615702884827</v>
      </c>
      <c r="AS166" s="14">
        <v>322.0701352133467</v>
      </c>
      <c r="AT166" s="14">
        <v>0.10683431</v>
      </c>
      <c r="AU166" s="14">
        <v>104.02038913727341</v>
      </c>
      <c r="AV166" s="14">
        <v>0.11969981</v>
      </c>
      <c r="AW166" s="14">
        <v>461.6228508193038</v>
      </c>
    </row>
    <row r="167" spans="1:49" ht="12">
      <c r="A167" s="31" t="s">
        <v>4</v>
      </c>
      <c r="B167" s="13">
        <v>0.0584</v>
      </c>
      <c r="C167" s="13">
        <v>8.0212</v>
      </c>
      <c r="D167" s="13">
        <f>9.73393+5.58785</f>
        <v>15.32178</v>
      </c>
      <c r="E167" s="13">
        <v>110.77812999999999</v>
      </c>
      <c r="F167" s="13">
        <v>9.02018</v>
      </c>
      <c r="G167" s="13">
        <f>7.86101+2.47421</f>
        <v>10.33522</v>
      </c>
      <c r="H167" s="13">
        <v>0</v>
      </c>
      <c r="I167" s="13">
        <v>26.802915000000002</v>
      </c>
      <c r="J167" s="13">
        <v>2.47346</v>
      </c>
      <c r="K167" s="13">
        <f>14.89077+6.02588</f>
        <v>20.91665</v>
      </c>
      <c r="L167" s="13">
        <v>2.63094</v>
      </c>
      <c r="M167" s="13">
        <v>9.513528</v>
      </c>
      <c r="N167" s="13">
        <v>4.52529</v>
      </c>
      <c r="O167" s="13">
        <v>6.422039999999999</v>
      </c>
      <c r="P167" s="13">
        <v>9.658149999999997</v>
      </c>
      <c r="Q167" s="13">
        <v>14.688830571582006</v>
      </c>
      <c r="R167" s="13">
        <v>12.646349030326002</v>
      </c>
      <c r="S167" s="13">
        <v>8.737697486832998</v>
      </c>
      <c r="T167" s="13">
        <v>18.735473226128008</v>
      </c>
      <c r="U167" s="13">
        <v>32.554804434664995</v>
      </c>
      <c r="V167" s="13">
        <v>17.044481310551998</v>
      </c>
      <c r="W167" s="13">
        <v>22.678878239562003</v>
      </c>
      <c r="X167" s="14">
        <v>46.40915869896801</v>
      </c>
      <c r="Y167" s="14">
        <v>45.594669354067</v>
      </c>
      <c r="Z167" s="14">
        <v>85.485574913163</v>
      </c>
      <c r="AA167" s="14">
        <v>171.12617982121697</v>
      </c>
      <c r="AB167" s="14">
        <v>34.99461545011001</v>
      </c>
      <c r="AC167" s="14">
        <v>45.494610782970994</v>
      </c>
      <c r="AD167" s="14">
        <v>46.37837939049</v>
      </c>
      <c r="AE167" s="14">
        <v>15.480151357076455</v>
      </c>
      <c r="AF167" s="14">
        <v>7.689266775155176</v>
      </c>
      <c r="AG167" s="14">
        <v>19.437543945846716</v>
      </c>
      <c r="AH167" s="14">
        <v>8.271714429457212</v>
      </c>
      <c r="AI167" s="14">
        <v>34.04619977137479</v>
      </c>
      <c r="AJ167" s="14">
        <v>7.735345426684811</v>
      </c>
      <c r="AK167" s="14">
        <v>49.38255139367733</v>
      </c>
      <c r="AL167" s="14">
        <v>10.013920552947148</v>
      </c>
      <c r="AM167" s="14">
        <v>7.866203560710224</v>
      </c>
      <c r="AN167" s="14">
        <v>376.1639357858396</v>
      </c>
      <c r="AO167" s="14">
        <v>780.6689317151619</v>
      </c>
      <c r="AP167" s="14">
        <v>167.84118864136803</v>
      </c>
      <c r="AQ167" s="14">
        <v>764.5022157834425</v>
      </c>
      <c r="AR167" s="14">
        <v>9.91356868519039</v>
      </c>
      <c r="AS167" s="14">
        <v>109.36234907300339</v>
      </c>
      <c r="AT167" s="14">
        <v>3.3735859478642296</v>
      </c>
      <c r="AU167" s="14">
        <v>0.5601081400000001</v>
      </c>
      <c r="AV167" s="14">
        <v>85.79503416126296</v>
      </c>
      <c r="AW167" s="14">
        <v>0.59337541</v>
      </c>
    </row>
    <row r="168" spans="1:49" ht="14.25">
      <c r="A168" s="19" t="s">
        <v>52</v>
      </c>
      <c r="B168" s="10">
        <v>-34.4285</v>
      </c>
      <c r="C168" s="10">
        <v>12.216529999999999</v>
      </c>
      <c r="D168" s="10">
        <v>-56.01234999999999</v>
      </c>
      <c r="E168" s="10">
        <v>-7.968249999999998</v>
      </c>
      <c r="F168" s="10">
        <v>-7.890429999999997</v>
      </c>
      <c r="G168" s="10">
        <v>-7.060210000000003</v>
      </c>
      <c r="H168" s="10">
        <v>42.40603</v>
      </c>
      <c r="I168" s="10">
        <v>11.102283999999997</v>
      </c>
      <c r="J168" s="10">
        <v>56.75567</v>
      </c>
      <c r="K168" s="10">
        <v>84.48906099999999</v>
      </c>
      <c r="L168" s="10">
        <v>13.744882299999972</v>
      </c>
      <c r="M168" s="10">
        <v>-31.701184704924884</v>
      </c>
      <c r="N168" s="10">
        <v>51.9179</v>
      </c>
      <c r="O168" s="10">
        <v>35.14775</v>
      </c>
      <c r="P168" s="10">
        <v>68.58769999999998</v>
      </c>
      <c r="Q168" s="10">
        <v>-194.990906</v>
      </c>
      <c r="R168" s="10">
        <v>-20.700470999999997</v>
      </c>
      <c r="S168" s="10">
        <v>-50.70867079662713</v>
      </c>
      <c r="T168" s="10">
        <v>31.34773833972708</v>
      </c>
      <c r="U168" s="10">
        <v>29.762645694870052</v>
      </c>
      <c r="V168" s="10">
        <v>32.19528185043299</v>
      </c>
      <c r="W168" s="10">
        <v>3.795945822935104</v>
      </c>
      <c r="X168" s="11">
        <v>31.52213124298416</v>
      </c>
      <c r="Y168" s="11">
        <v>52.921789104882855</v>
      </c>
      <c r="Z168" s="11">
        <v>75.21172007450048</v>
      </c>
      <c r="AA168" s="11">
        <v>296.9441309254994</v>
      </c>
      <c r="AB168" s="11">
        <v>-39.929562999999895</v>
      </c>
      <c r="AC168" s="11">
        <v>12.48514299999997</v>
      </c>
      <c r="AD168" s="11">
        <v>107.49672105948373</v>
      </c>
      <c r="AE168" s="11">
        <v>175.61375944687336</v>
      </c>
      <c r="AF168" s="11">
        <v>72.8084391942662</v>
      </c>
      <c r="AG168" s="11">
        <v>146.45700268720836</v>
      </c>
      <c r="AH168" s="11">
        <v>88.89206159533278</v>
      </c>
      <c r="AI168" s="11">
        <v>60.88060196290836</v>
      </c>
      <c r="AJ168" s="11">
        <v>83.69963984429836</v>
      </c>
      <c r="AK168" s="11">
        <v>221.44731497036398</v>
      </c>
      <c r="AL168" s="11">
        <v>171.87893836873292</v>
      </c>
      <c r="AM168" s="11">
        <v>171.64222629155248</v>
      </c>
      <c r="AN168" s="11">
        <v>244.94181494835496</v>
      </c>
      <c r="AO168" s="11">
        <v>315.1784709981009</v>
      </c>
      <c r="AP168" s="11">
        <v>382.92859640162646</v>
      </c>
      <c r="AQ168" s="11">
        <v>360.54515052776486</v>
      </c>
      <c r="AR168" s="11">
        <v>-129.27323996149195</v>
      </c>
      <c r="AS168" s="11">
        <v>-764.1251511229988</v>
      </c>
      <c r="AT168" s="11">
        <v>14.908457647681086</v>
      </c>
      <c r="AU168" s="11">
        <v>251.9143730692215</v>
      </c>
      <c r="AV168" s="11">
        <v>48.02667978850782</v>
      </c>
      <c r="AW168" s="11">
        <v>303.7703171297723</v>
      </c>
    </row>
    <row r="169" spans="1:49" ht="12">
      <c r="A169" s="21" t="s">
        <v>3</v>
      </c>
      <c r="B169" s="13">
        <v>25.2733</v>
      </c>
      <c r="C169" s="13">
        <v>165.94215999999997</v>
      </c>
      <c r="D169" s="13">
        <v>51.37085000000005</v>
      </c>
      <c r="E169" s="13">
        <v>98.93156999999997</v>
      </c>
      <c r="F169" s="13">
        <v>43.78913000000001</v>
      </c>
      <c r="G169" s="13">
        <v>109.32819</v>
      </c>
      <c r="H169" s="13">
        <v>82.90830999999997</v>
      </c>
      <c r="I169" s="13">
        <v>110.71740299999999</v>
      </c>
      <c r="J169" s="13">
        <v>113.09448</v>
      </c>
      <c r="K169" s="13">
        <v>143.12592600000002</v>
      </c>
      <c r="L169" s="13">
        <v>91.09610899999996</v>
      </c>
      <c r="M169" s="13">
        <v>27.011642595075102</v>
      </c>
      <c r="N169" s="13">
        <v>117.40186</v>
      </c>
      <c r="O169" s="13">
        <v>85.45642000000001</v>
      </c>
      <c r="P169" s="13">
        <v>113.17788999999996</v>
      </c>
      <c r="Q169" s="13">
        <v>0</v>
      </c>
      <c r="R169" s="13">
        <v>17.100044000000004</v>
      </c>
      <c r="S169" s="13">
        <v>214.87413020337286</v>
      </c>
      <c r="T169" s="13">
        <v>253.65199633972702</v>
      </c>
      <c r="U169" s="13">
        <v>106.25071469487</v>
      </c>
      <c r="V169" s="13">
        <v>181.60357185043296</v>
      </c>
      <c r="W169" s="13">
        <v>204.452279</v>
      </c>
      <c r="X169" s="14">
        <v>359.852161242984</v>
      </c>
      <c r="Y169" s="14">
        <v>304.77822399999997</v>
      </c>
      <c r="Z169" s="14">
        <v>246.81945907450046</v>
      </c>
      <c r="AA169" s="14">
        <v>674.4970179254993</v>
      </c>
      <c r="AB169" s="14">
        <v>362.4473160000001</v>
      </c>
      <c r="AC169" s="14">
        <v>972.3996289999999</v>
      </c>
      <c r="AD169" s="14">
        <v>805.5421840594838</v>
      </c>
      <c r="AE169" s="14">
        <v>838.7813377381198</v>
      </c>
      <c r="AF169" s="14">
        <v>594.134353194266</v>
      </c>
      <c r="AG169" s="14">
        <v>893.6257542169693</v>
      </c>
      <c r="AH169" s="14">
        <v>969.1880185953326</v>
      </c>
      <c r="AI169" s="14">
        <v>957.3357811125545</v>
      </c>
      <c r="AJ169" s="14">
        <v>1525.519514410355</v>
      </c>
      <c r="AK169" s="14">
        <v>1572.8894045641348</v>
      </c>
      <c r="AL169" s="14">
        <v>1626.2367199754</v>
      </c>
      <c r="AM169" s="14">
        <v>1791.9766334365434</v>
      </c>
      <c r="AN169" s="14">
        <v>1770.0554894839343</v>
      </c>
      <c r="AO169" s="14">
        <v>1695.002403431838</v>
      </c>
      <c r="AP169" s="14">
        <v>1788.8275924016264</v>
      </c>
      <c r="AQ169" s="14">
        <v>1854.154801554067</v>
      </c>
      <c r="AR169" s="14">
        <v>1106.1699807032578</v>
      </c>
      <c r="AS169" s="14">
        <v>601.298543</v>
      </c>
      <c r="AT169" s="14">
        <v>709.2286423526588</v>
      </c>
      <c r="AU169" s="14">
        <v>1336.2860007362094</v>
      </c>
      <c r="AV169" s="14">
        <v>771.4502543381678</v>
      </c>
      <c r="AW169" s="14">
        <v>1401.4982811297723</v>
      </c>
    </row>
    <row r="170" spans="1:49" ht="12">
      <c r="A170" s="21" t="s">
        <v>4</v>
      </c>
      <c r="B170" s="13">
        <v>59.701800000000006</v>
      </c>
      <c r="C170" s="13">
        <v>153.72562999999997</v>
      </c>
      <c r="D170" s="13">
        <v>107.38320000000002</v>
      </c>
      <c r="E170" s="13">
        <v>106.89981999999998</v>
      </c>
      <c r="F170" s="13">
        <v>51.67956</v>
      </c>
      <c r="G170" s="13">
        <v>116.38839999999996</v>
      </c>
      <c r="H170" s="13">
        <v>40.50228000000004</v>
      </c>
      <c r="I170" s="13">
        <v>99.61511899999999</v>
      </c>
      <c r="J170" s="13">
        <v>56.33881</v>
      </c>
      <c r="K170" s="13">
        <v>58.63686499999999</v>
      </c>
      <c r="L170" s="13">
        <v>77.35122670000001</v>
      </c>
      <c r="M170" s="13">
        <v>58.71282729999996</v>
      </c>
      <c r="N170" s="13">
        <v>65.48396</v>
      </c>
      <c r="O170" s="13">
        <v>50.308670000000006</v>
      </c>
      <c r="P170" s="13">
        <v>44.59018999999998</v>
      </c>
      <c r="Q170" s="13">
        <f>43.03129+151.959616</f>
        <v>194.990906</v>
      </c>
      <c r="R170" s="13">
        <v>37.800515</v>
      </c>
      <c r="S170" s="13">
        <v>265.58280099999996</v>
      </c>
      <c r="T170" s="13">
        <v>222.30425799999995</v>
      </c>
      <c r="U170" s="13">
        <v>76.488069</v>
      </c>
      <c r="V170" s="13">
        <v>149.40828999999997</v>
      </c>
      <c r="W170" s="13">
        <v>200.6563331770649</v>
      </c>
      <c r="X170" s="14">
        <v>328.33002999999985</v>
      </c>
      <c r="Y170" s="14">
        <v>251.85643489511713</v>
      </c>
      <c r="Z170" s="14">
        <v>171.607739</v>
      </c>
      <c r="AA170" s="14">
        <v>377.552887</v>
      </c>
      <c r="AB170" s="14">
        <v>402.37687900000003</v>
      </c>
      <c r="AC170" s="14">
        <v>959.9144859999999</v>
      </c>
      <c r="AD170" s="14">
        <v>698.0454630000002</v>
      </c>
      <c r="AE170" s="14">
        <v>663.1675782912465</v>
      </c>
      <c r="AF170" s="14">
        <v>521.3259139999999</v>
      </c>
      <c r="AG170" s="14">
        <v>747.1687515297609</v>
      </c>
      <c r="AH170" s="14">
        <v>880.2959569999998</v>
      </c>
      <c r="AI170" s="14">
        <v>896.4551791496461</v>
      </c>
      <c r="AJ170" s="14">
        <v>1441.8198745660566</v>
      </c>
      <c r="AK170" s="14">
        <v>1351.4420895937708</v>
      </c>
      <c r="AL170" s="14">
        <v>1454.3577816066672</v>
      </c>
      <c r="AM170" s="14">
        <v>1620.334407144991</v>
      </c>
      <c r="AN170" s="14">
        <v>1525.1136745355793</v>
      </c>
      <c r="AO170" s="14">
        <v>1379.8239324337371</v>
      </c>
      <c r="AP170" s="14">
        <v>1405.8989960000001</v>
      </c>
      <c r="AQ170" s="14">
        <v>1493.6096510263021</v>
      </c>
      <c r="AR170" s="14">
        <v>1235.4432206647498</v>
      </c>
      <c r="AS170" s="14">
        <v>1365.4236941229988</v>
      </c>
      <c r="AT170" s="14">
        <v>694.3201847049777</v>
      </c>
      <c r="AU170" s="14">
        <v>1084.371627666988</v>
      </c>
      <c r="AV170" s="14">
        <v>723.4235745496601</v>
      </c>
      <c r="AW170" s="14">
        <v>1097.7279640000002</v>
      </c>
    </row>
    <row r="171" spans="1:49" ht="14.25">
      <c r="A171" s="32" t="s">
        <v>53</v>
      </c>
      <c r="B171" s="10">
        <v>1.6411000000000002</v>
      </c>
      <c r="C171" s="10">
        <v>-59.16606</v>
      </c>
      <c r="D171" s="10">
        <v>-61.790659999999995</v>
      </c>
      <c r="E171" s="10">
        <v>119.31562</v>
      </c>
      <c r="F171" s="10">
        <v>6.119109999999999</v>
      </c>
      <c r="G171" s="10">
        <v>51.88638</v>
      </c>
      <c r="H171" s="10">
        <v>36.18636999999999</v>
      </c>
      <c r="I171" s="10">
        <v>38.47498999999999</v>
      </c>
      <c r="J171" s="10">
        <v>57.82293</v>
      </c>
      <c r="K171" s="10">
        <v>95.79806</v>
      </c>
      <c r="L171" s="10">
        <v>70.66133199999999</v>
      </c>
      <c r="M171" s="10">
        <v>-41.958534404924904</v>
      </c>
      <c r="N171" s="10">
        <v>79.0441</v>
      </c>
      <c r="O171" s="10">
        <v>42.78645</v>
      </c>
      <c r="P171" s="10">
        <v>64.97277999999999</v>
      </c>
      <c r="Q171" s="10">
        <v>-211.22268399999996</v>
      </c>
      <c r="R171" s="10">
        <v>-11.2206</v>
      </c>
      <c r="S171" s="10">
        <v>13.489144203372895</v>
      </c>
      <c r="T171" s="10">
        <v>36.957562339726984</v>
      </c>
      <c r="U171" s="10">
        <v>-10.732608305130007</v>
      </c>
      <c r="V171" s="10">
        <v>18.367639850432948</v>
      </c>
      <c r="W171" s="10">
        <v>-5.038596177064851</v>
      </c>
      <c r="X171" s="11">
        <v>38.54396624298394</v>
      </c>
      <c r="Y171" s="11">
        <v>-4.6699738951171</v>
      </c>
      <c r="Z171" s="11">
        <v>31.678059074500506</v>
      </c>
      <c r="AA171" s="11">
        <v>129.6319409254995</v>
      </c>
      <c r="AB171" s="11">
        <v>10.32</v>
      </c>
      <c r="AC171" s="11">
        <v>14.32</v>
      </c>
      <c r="AD171" s="11">
        <v>57.3475075715603</v>
      </c>
      <c r="AE171" s="11">
        <v>44.03819929999974</v>
      </c>
      <c r="AF171" s="11">
        <v>24.554973202740253</v>
      </c>
      <c r="AG171" s="11">
        <v>128.1745575448283</v>
      </c>
      <c r="AH171" s="11">
        <v>38.27046925243144</v>
      </c>
      <c r="AI171" s="11">
        <v>21.90999999999997</v>
      </c>
      <c r="AJ171" s="11">
        <v>3.129070157449515</v>
      </c>
      <c r="AK171" s="11">
        <v>68.96092984255053</v>
      </c>
      <c r="AL171" s="11">
        <v>45.5331621763321</v>
      </c>
      <c r="AM171" s="11">
        <v>25.786837823667835</v>
      </c>
      <c r="AN171" s="11">
        <v>86.09359757484414</v>
      </c>
      <c r="AO171" s="11">
        <v>133.58640242515594</v>
      </c>
      <c r="AP171" s="11">
        <v>116.76035438575946</v>
      </c>
      <c r="AQ171" s="11">
        <v>37.239645614240544</v>
      </c>
      <c r="AR171" s="11">
        <v>52.78397270325717</v>
      </c>
      <c r="AS171" s="11">
        <v>-397.27468568948535</v>
      </c>
      <c r="AT171" s="11">
        <v>34.487987447927935</v>
      </c>
      <c r="AU171" s="11">
        <v>233.5728135640149</v>
      </c>
      <c r="AV171" s="11">
        <v>-57.485004519324995</v>
      </c>
      <c r="AW171" s="11">
        <v>110.24812189932526</v>
      </c>
    </row>
    <row r="172" spans="1:49" ht="12">
      <c r="A172" s="24" t="s">
        <v>3</v>
      </c>
      <c r="B172" s="13">
        <v>1.6411000000000002</v>
      </c>
      <c r="C172" s="13">
        <v>0</v>
      </c>
      <c r="D172" s="13">
        <v>0</v>
      </c>
      <c r="E172" s="13">
        <v>119.31562</v>
      </c>
      <c r="F172" s="13">
        <v>6.119109999999999</v>
      </c>
      <c r="G172" s="13">
        <v>51.88638</v>
      </c>
      <c r="H172" s="13">
        <v>36.18636999999999</v>
      </c>
      <c r="I172" s="13">
        <v>38.47498999999999</v>
      </c>
      <c r="J172" s="13">
        <v>57.82293</v>
      </c>
      <c r="K172" s="13">
        <v>95.79806</v>
      </c>
      <c r="L172" s="13">
        <v>70.66133199999999</v>
      </c>
      <c r="M172" s="13">
        <v>0</v>
      </c>
      <c r="N172" s="13">
        <v>79.0441</v>
      </c>
      <c r="O172" s="13">
        <v>42.813199999999995</v>
      </c>
      <c r="P172" s="13">
        <f>64.94603+0.02675</f>
        <v>64.97278</v>
      </c>
      <c r="Q172" s="13">
        <v>0</v>
      </c>
      <c r="R172" s="13">
        <v>0</v>
      </c>
      <c r="S172" s="13">
        <f>2.2685442033729+11.2206</f>
        <v>13.489144203372899</v>
      </c>
      <c r="T172" s="13">
        <v>36.957562339726984</v>
      </c>
      <c r="U172" s="13">
        <v>0</v>
      </c>
      <c r="V172" s="13">
        <v>18.367639850432948</v>
      </c>
      <c r="W172" s="13">
        <v>0</v>
      </c>
      <c r="X172" s="14">
        <v>38.54396624298394</v>
      </c>
      <c r="Y172" s="14">
        <v>0</v>
      </c>
      <c r="Z172" s="14">
        <v>31.678059074500506</v>
      </c>
      <c r="AA172" s="14">
        <v>129.6319409254995</v>
      </c>
      <c r="AB172" s="14">
        <v>10.32</v>
      </c>
      <c r="AC172" s="14">
        <v>28.62</v>
      </c>
      <c r="AD172" s="14">
        <v>57.3475075715603</v>
      </c>
      <c r="AE172" s="14">
        <v>44.03819929999974</v>
      </c>
      <c r="AF172" s="14">
        <v>24.554973202740253</v>
      </c>
      <c r="AG172" s="14">
        <v>128.1745575448283</v>
      </c>
      <c r="AH172" s="14">
        <v>38.27046925243144</v>
      </c>
      <c r="AI172" s="14">
        <v>21.90999999999997</v>
      </c>
      <c r="AJ172" s="14">
        <v>3.129070157449515</v>
      </c>
      <c r="AK172" s="14">
        <v>68.96092984255053</v>
      </c>
      <c r="AL172" s="14">
        <v>45.5331621763321</v>
      </c>
      <c r="AM172" s="14">
        <v>25.786837823667835</v>
      </c>
      <c r="AN172" s="14">
        <v>86.09359757484414</v>
      </c>
      <c r="AO172" s="14">
        <v>133.58640242515594</v>
      </c>
      <c r="AP172" s="14">
        <v>116.76035438575946</v>
      </c>
      <c r="AQ172" s="14">
        <v>37.239645614240544</v>
      </c>
      <c r="AR172" s="14">
        <v>52.78397270325717</v>
      </c>
      <c r="AS172" s="14">
        <v>0</v>
      </c>
      <c r="AT172" s="14">
        <v>34.487987447927935</v>
      </c>
      <c r="AU172" s="14">
        <v>233.5728135640149</v>
      </c>
      <c r="AV172" s="14">
        <v>0</v>
      </c>
      <c r="AW172" s="14">
        <v>110.24812189932526</v>
      </c>
    </row>
    <row r="173" spans="1:49" ht="12">
      <c r="A173" s="24" t="s">
        <v>4</v>
      </c>
      <c r="B173" s="13">
        <v>0</v>
      </c>
      <c r="C173" s="13">
        <f>57.52496+1.6411</f>
        <v>59.16606</v>
      </c>
      <c r="D173" s="13">
        <v>61.790659999999995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41.9585344049249</v>
      </c>
      <c r="N173" s="13">
        <v>0</v>
      </c>
      <c r="O173" s="13">
        <v>0.02675</v>
      </c>
      <c r="P173" s="13">
        <v>0</v>
      </c>
      <c r="Q173" s="13">
        <f>24.419354+186.80333</f>
        <v>211.222684</v>
      </c>
      <c r="R173" s="13">
        <v>11.2206</v>
      </c>
      <c r="S173" s="13">
        <v>0</v>
      </c>
      <c r="T173" s="13">
        <v>0</v>
      </c>
      <c r="U173" s="13">
        <v>10.73260830513</v>
      </c>
      <c r="V173" s="13">
        <v>0</v>
      </c>
      <c r="W173" s="13">
        <v>5.038596177064851</v>
      </c>
      <c r="X173" s="14">
        <v>0</v>
      </c>
      <c r="Y173" s="14">
        <v>4.6699738951171</v>
      </c>
      <c r="Z173" s="14">
        <v>0</v>
      </c>
      <c r="AA173" s="14">
        <v>0</v>
      </c>
      <c r="AB173" s="14">
        <v>0</v>
      </c>
      <c r="AC173" s="14">
        <v>14.3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397.27468568948535</v>
      </c>
      <c r="AT173" s="14">
        <v>0</v>
      </c>
      <c r="AU173" s="14">
        <v>0</v>
      </c>
      <c r="AV173" s="14">
        <v>57.485004519324995</v>
      </c>
      <c r="AW173" s="14">
        <v>0</v>
      </c>
    </row>
    <row r="174" spans="1:49" ht="11.25">
      <c r="A174" s="33" t="s">
        <v>47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0.024399999999999998</v>
      </c>
      <c r="O174" s="16">
        <v>0.07261000000000001</v>
      </c>
      <c r="P174" s="16">
        <v>-0.09701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28.62</v>
      </c>
      <c r="AD174" s="17">
        <v>2.6379853482917786</v>
      </c>
      <c r="AE174" s="17">
        <v>2.0257571678000037</v>
      </c>
      <c r="AF174" s="17">
        <v>1.129528767326046</v>
      </c>
      <c r="AG174" s="17">
        <v>5.896029647062086</v>
      </c>
      <c r="AH174" s="17">
        <v>1.76044158561185</v>
      </c>
      <c r="AI174" s="17">
        <v>1.533699999999998</v>
      </c>
      <c r="AJ174" s="17">
        <v>0.21903491102145986</v>
      </c>
      <c r="AK174" s="17">
        <v>4.827265088978536</v>
      </c>
      <c r="AL174" s="17">
        <v>3.187321352343252</v>
      </c>
      <c r="AM174" s="17">
        <v>1.8050786476567386</v>
      </c>
      <c r="AN174" s="17">
        <v>6.026551830239082</v>
      </c>
      <c r="AO174" s="17">
        <v>9.351048169760928</v>
      </c>
      <c r="AP174" s="17">
        <v>8.173224807003159</v>
      </c>
      <c r="AQ174" s="17">
        <v>2.606775192996841</v>
      </c>
      <c r="AR174" s="17">
        <v>3.6948780892279744</v>
      </c>
      <c r="AS174" s="17">
        <v>-27.809227998263946</v>
      </c>
      <c r="AT174" s="17">
        <v>2.4141591213549534</v>
      </c>
      <c r="AU174" s="17">
        <v>16.35009694948105</v>
      </c>
      <c r="AV174" s="17">
        <v>-4.023950316352751</v>
      </c>
      <c r="AW174" s="17">
        <v>7.717368532952769</v>
      </c>
    </row>
    <row r="175" spans="1:49" ht="12">
      <c r="A175" s="31" t="s">
        <v>3</v>
      </c>
      <c r="B175" s="13"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0.024399999999999998</v>
      </c>
      <c r="O175" s="13">
        <v>0.09936</v>
      </c>
      <c r="P175" s="13">
        <v>0.02675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28.62</v>
      </c>
      <c r="AD175" s="14">
        <v>2.6379853482917786</v>
      </c>
      <c r="AE175" s="14">
        <v>2.0257571678000037</v>
      </c>
      <c r="AF175" s="14">
        <v>1.129528767326046</v>
      </c>
      <c r="AG175" s="14">
        <v>5.896029647062086</v>
      </c>
      <c r="AH175" s="14">
        <v>1.76044158561185</v>
      </c>
      <c r="AI175" s="14">
        <v>1.533699999999998</v>
      </c>
      <c r="AJ175" s="14">
        <v>0.21903491102145986</v>
      </c>
      <c r="AK175" s="14">
        <v>4.827265088978536</v>
      </c>
      <c r="AL175" s="14">
        <v>3.187321352343252</v>
      </c>
      <c r="AM175" s="14">
        <v>1.8050786476567386</v>
      </c>
      <c r="AN175" s="14">
        <v>6.026551830239082</v>
      </c>
      <c r="AO175" s="14">
        <v>9.351048169760928</v>
      </c>
      <c r="AP175" s="14">
        <v>8.173224807003159</v>
      </c>
      <c r="AQ175" s="14">
        <v>2.606775192996841</v>
      </c>
      <c r="AR175" s="14">
        <v>3.6948780892279744</v>
      </c>
      <c r="AS175" s="14">
        <v>0</v>
      </c>
      <c r="AT175" s="14">
        <v>2.4141591213549534</v>
      </c>
      <c r="AU175" s="14">
        <v>16.35009694948105</v>
      </c>
      <c r="AV175" s="14">
        <v>0</v>
      </c>
      <c r="AW175" s="14">
        <v>7.717368532952769</v>
      </c>
    </row>
    <row r="176" spans="1:49" ht="12">
      <c r="A176" s="31" t="s">
        <v>4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0.02675</v>
      </c>
      <c r="P176" s="13">
        <v>0.12376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27.809227998263946</v>
      </c>
      <c r="AT176" s="14">
        <v>0</v>
      </c>
      <c r="AU176" s="14">
        <v>0</v>
      </c>
      <c r="AV176" s="14">
        <v>4.023950316352751</v>
      </c>
      <c r="AW176" s="14">
        <v>0</v>
      </c>
    </row>
    <row r="177" spans="1:49" ht="11.25">
      <c r="A177" s="33" t="s">
        <v>48</v>
      </c>
      <c r="B177" s="16">
        <v>1.6411000000000002</v>
      </c>
      <c r="C177" s="16">
        <v>-59.16606</v>
      </c>
      <c r="D177" s="16">
        <v>-61.790659999999995</v>
      </c>
      <c r="E177" s="16">
        <v>119.31562</v>
      </c>
      <c r="F177" s="16">
        <v>6.119109999999999</v>
      </c>
      <c r="G177" s="16">
        <v>51.88638</v>
      </c>
      <c r="H177" s="16">
        <v>36.18636999999999</v>
      </c>
      <c r="I177" s="16">
        <v>38.47498999999999</v>
      </c>
      <c r="J177" s="16">
        <v>57.82293</v>
      </c>
      <c r="K177" s="16">
        <v>95.79806</v>
      </c>
      <c r="L177" s="16">
        <v>70.66133199999999</v>
      </c>
      <c r="M177" s="16">
        <v>-41.958534404924904</v>
      </c>
      <c r="N177" s="16">
        <v>79.0197</v>
      </c>
      <c r="O177" s="16">
        <v>42.71383999999999</v>
      </c>
      <c r="P177" s="16">
        <v>65.06979</v>
      </c>
      <c r="Q177" s="16">
        <v>-211.22268399999996</v>
      </c>
      <c r="R177" s="16">
        <v>-11.2206</v>
      </c>
      <c r="S177" s="16">
        <v>13.489144203372895</v>
      </c>
      <c r="T177" s="16">
        <v>36.957562339726984</v>
      </c>
      <c r="U177" s="16">
        <v>-10.732608305130007</v>
      </c>
      <c r="V177" s="16">
        <v>18.367639850432948</v>
      </c>
      <c r="W177" s="16">
        <v>-5.038596177064851</v>
      </c>
      <c r="X177" s="17">
        <v>38.54396624298394</v>
      </c>
      <c r="Y177" s="17">
        <v>-4.6699738951171</v>
      </c>
      <c r="Z177" s="17">
        <v>31.678059074500506</v>
      </c>
      <c r="AA177" s="17">
        <v>129.6319409254995</v>
      </c>
      <c r="AB177" s="17">
        <v>10.32</v>
      </c>
      <c r="AC177" s="17">
        <v>-14.3</v>
      </c>
      <c r="AD177" s="17">
        <v>54.70952222326852</v>
      </c>
      <c r="AE177" s="17">
        <v>42.01244213219974</v>
      </c>
      <c r="AF177" s="17">
        <v>23.425444435414207</v>
      </c>
      <c r="AG177" s="17">
        <v>122.27852789776621</v>
      </c>
      <c r="AH177" s="17">
        <v>36.51002766681959</v>
      </c>
      <c r="AI177" s="17">
        <v>20.376299999999972</v>
      </c>
      <c r="AJ177" s="17">
        <v>2.910035246428056</v>
      </c>
      <c r="AK177" s="17">
        <v>64.13366475357198</v>
      </c>
      <c r="AL177" s="17">
        <v>42.345840823988844</v>
      </c>
      <c r="AM177" s="17">
        <v>23.981759176011096</v>
      </c>
      <c r="AN177" s="17">
        <v>80.06704574460505</v>
      </c>
      <c r="AO177" s="17">
        <v>124.23535425539501</v>
      </c>
      <c r="AP177" s="17">
        <v>108.5871295787563</v>
      </c>
      <c r="AQ177" s="17">
        <v>34.6328704212437</v>
      </c>
      <c r="AR177" s="17">
        <v>49.08909461402919</v>
      </c>
      <c r="AS177" s="17">
        <v>-369.4654576912214</v>
      </c>
      <c r="AT177" s="17">
        <v>32.07382832657298</v>
      </c>
      <c r="AU177" s="17">
        <v>217.22271661453388</v>
      </c>
      <c r="AV177" s="17">
        <v>-53.461054202972235</v>
      </c>
      <c r="AW177" s="17">
        <v>102.53075336637248</v>
      </c>
    </row>
    <row r="178" spans="1:49" ht="12">
      <c r="A178" s="31" t="s">
        <v>3</v>
      </c>
      <c r="B178" s="13">
        <v>1.6411000000000002</v>
      </c>
      <c r="C178" s="13">
        <v>0</v>
      </c>
      <c r="D178" s="13">
        <v>0</v>
      </c>
      <c r="E178" s="13">
        <v>119.31562</v>
      </c>
      <c r="F178" s="13">
        <v>6.119109999999999</v>
      </c>
      <c r="G178" s="13">
        <v>51.88638</v>
      </c>
      <c r="H178" s="13">
        <v>36.18636999999999</v>
      </c>
      <c r="I178" s="13">
        <v>38.47498999999999</v>
      </c>
      <c r="J178" s="13">
        <v>57.82293</v>
      </c>
      <c r="K178" s="13">
        <v>95.79806</v>
      </c>
      <c r="L178" s="13">
        <v>70.66133199999999</v>
      </c>
      <c r="M178" s="13">
        <v>0</v>
      </c>
      <c r="N178" s="13">
        <v>79.0197</v>
      </c>
      <c r="O178" s="13">
        <v>42.71383999999999</v>
      </c>
      <c r="P178" s="13">
        <v>65.06979</v>
      </c>
      <c r="Q178" s="13">
        <v>0</v>
      </c>
      <c r="R178" s="13">
        <v>0</v>
      </c>
      <c r="S178" s="13">
        <f>2.2685442033729+11.2206</f>
        <v>13.489144203372899</v>
      </c>
      <c r="T178" s="13">
        <v>36.957562339726984</v>
      </c>
      <c r="U178" s="13">
        <v>0</v>
      </c>
      <c r="V178" s="13">
        <v>18.367639850432948</v>
      </c>
      <c r="W178" s="13">
        <v>0</v>
      </c>
      <c r="X178" s="14">
        <v>38.54396624298394</v>
      </c>
      <c r="Y178" s="14">
        <v>0</v>
      </c>
      <c r="Z178" s="14">
        <v>31.678059074500506</v>
      </c>
      <c r="AA178" s="14">
        <v>129.6319409254995</v>
      </c>
      <c r="AB178" s="14">
        <v>10.32</v>
      </c>
      <c r="AC178" s="14">
        <v>0</v>
      </c>
      <c r="AD178" s="14">
        <v>54.70952222326852</v>
      </c>
      <c r="AE178" s="14">
        <v>42.01244213219974</v>
      </c>
      <c r="AF178" s="14">
        <v>23.425444435414207</v>
      </c>
      <c r="AG178" s="14">
        <v>122.27852789776621</v>
      </c>
      <c r="AH178" s="14">
        <v>36.51002766681959</v>
      </c>
      <c r="AI178" s="14">
        <v>20.376299999999972</v>
      </c>
      <c r="AJ178" s="14">
        <v>2.910035246428056</v>
      </c>
      <c r="AK178" s="14">
        <v>64.13366475357198</v>
      </c>
      <c r="AL178" s="14">
        <v>42.345840823988844</v>
      </c>
      <c r="AM178" s="14">
        <v>23.981759176011096</v>
      </c>
      <c r="AN178" s="14">
        <v>80.06704574460505</v>
      </c>
      <c r="AO178" s="14">
        <v>124.23535425539501</v>
      </c>
      <c r="AP178" s="14">
        <v>108.5871295787563</v>
      </c>
      <c r="AQ178" s="14">
        <v>34.6328704212437</v>
      </c>
      <c r="AR178" s="14">
        <v>49.08909461402919</v>
      </c>
      <c r="AS178" s="14">
        <v>0</v>
      </c>
      <c r="AT178" s="14">
        <v>32.07382832657298</v>
      </c>
      <c r="AU178" s="14">
        <v>217.22271661453388</v>
      </c>
      <c r="AV178" s="14">
        <v>0</v>
      </c>
      <c r="AW178" s="14">
        <v>102.53075336637248</v>
      </c>
    </row>
    <row r="179" spans="1:49" ht="12">
      <c r="A179" s="31" t="s">
        <v>4</v>
      </c>
      <c r="B179" s="13">
        <v>0</v>
      </c>
      <c r="C179" s="13">
        <f>57.52496+1.6411</f>
        <v>59.16606</v>
      </c>
      <c r="D179" s="13">
        <v>61.790659999999995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41.9585344049249</v>
      </c>
      <c r="N179" s="13">
        <v>0</v>
      </c>
      <c r="O179" s="13">
        <v>0</v>
      </c>
      <c r="P179" s="13">
        <v>0</v>
      </c>
      <c r="Q179" s="13">
        <f>24.419354+186.80333</f>
        <v>211.222684</v>
      </c>
      <c r="R179" s="13">
        <v>11.2206</v>
      </c>
      <c r="S179" s="13">
        <v>0</v>
      </c>
      <c r="T179" s="13">
        <v>0</v>
      </c>
      <c r="U179" s="13">
        <v>10.73260830513</v>
      </c>
      <c r="V179" s="13">
        <v>0</v>
      </c>
      <c r="W179" s="13">
        <v>5.038596177064851</v>
      </c>
      <c r="X179" s="14">
        <v>0</v>
      </c>
      <c r="Y179" s="14">
        <v>4.6699738951171</v>
      </c>
      <c r="Z179" s="14">
        <v>0</v>
      </c>
      <c r="AA179" s="14">
        <v>0</v>
      </c>
      <c r="AB179" s="14">
        <v>0</v>
      </c>
      <c r="AC179" s="14">
        <v>14.3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369.4654576912214</v>
      </c>
      <c r="AT179" s="14">
        <v>0</v>
      </c>
      <c r="AU179" s="14">
        <v>0</v>
      </c>
      <c r="AV179" s="14">
        <v>53.461054202972235</v>
      </c>
      <c r="AW179" s="14">
        <v>0</v>
      </c>
    </row>
    <row r="180" spans="1:49" ht="14.25">
      <c r="A180" s="32" t="s">
        <v>54</v>
      </c>
      <c r="B180" s="10">
        <v>-19.1091</v>
      </c>
      <c r="C180" s="10">
        <v>43.542790000000004</v>
      </c>
      <c r="D180" s="10">
        <v>1.371410000000001</v>
      </c>
      <c r="E180" s="10">
        <v>-58.476910000000004</v>
      </c>
      <c r="F180" s="10">
        <v>2.2903000000000002</v>
      </c>
      <c r="G180" s="10">
        <v>-20.682229999999997</v>
      </c>
      <c r="H180" s="10">
        <v>4.626669999999997</v>
      </c>
      <c r="I180" s="10">
        <v>8.292836000000001</v>
      </c>
      <c r="J180" s="10">
        <v>6.470879999999999</v>
      </c>
      <c r="K180" s="10">
        <v>-0.17754399999999304</v>
      </c>
      <c r="L180" s="10">
        <v>-34.51761200000001</v>
      </c>
      <c r="M180" s="10">
        <v>4.312037</v>
      </c>
      <c r="N180" s="10">
        <v>-2.76058</v>
      </c>
      <c r="O180" s="10">
        <v>-24.91684</v>
      </c>
      <c r="P180" s="10">
        <v>-3.6242599999999996</v>
      </c>
      <c r="Q180" s="10">
        <v>16.40085800000001</v>
      </c>
      <c r="R180" s="10">
        <v>-3.597412</v>
      </c>
      <c r="S180" s="10">
        <v>-49.801181000000014</v>
      </c>
      <c r="T180" s="10">
        <v>-14.251214999999952</v>
      </c>
      <c r="U180" s="10">
        <v>26.25356900000005</v>
      </c>
      <c r="V180" s="10">
        <v>14.012539000000004</v>
      </c>
      <c r="W180" s="10">
        <v>6.069388999999948</v>
      </c>
      <c r="X180" s="11">
        <v>-2.4927019999998064</v>
      </c>
      <c r="Y180" s="11">
        <v>48.59107799999997</v>
      </c>
      <c r="Z180" s="11">
        <v>32.379573999999984</v>
      </c>
      <c r="AA180" s="11">
        <v>157.08108599999994</v>
      </c>
      <c r="AB180" s="11">
        <v>-46.00533999999989</v>
      </c>
      <c r="AC180" s="11">
        <v>-30.61699299999997</v>
      </c>
      <c r="AD180" s="11">
        <v>38.84005</v>
      </c>
      <c r="AE180" s="11">
        <v>56.493696999999955</v>
      </c>
      <c r="AF180" s="11">
        <v>9.19402299999997</v>
      </c>
      <c r="AG180" s="11">
        <v>-51.180274791590044</v>
      </c>
      <c r="AH180" s="11">
        <v>3.566894452189952</v>
      </c>
      <c r="AI180" s="11">
        <v>-17.904763580600026</v>
      </c>
      <c r="AJ180" s="11">
        <v>53.675900807059705</v>
      </c>
      <c r="AK180" s="11">
        <v>66.15056698855877</v>
      </c>
      <c r="AL180" s="11">
        <v>15.440909723339677</v>
      </c>
      <c r="AM180" s="11">
        <v>86.48898427666055</v>
      </c>
      <c r="AN180" s="11">
        <v>64.78818199999928</v>
      </c>
      <c r="AO180" s="11">
        <v>6.242204000001252</v>
      </c>
      <c r="AP180" s="11">
        <v>171.88177960000039</v>
      </c>
      <c r="AQ180" s="11">
        <v>357.7775123999993</v>
      </c>
      <c r="AR180" s="11">
        <v>-158.49388899999917</v>
      </c>
      <c r="AS180" s="11">
        <v>-334.95562399999994</v>
      </c>
      <c r="AT180" s="11">
        <v>-52.4771731499999</v>
      </c>
      <c r="AU180" s="11">
        <v>2.8356811499999464</v>
      </c>
      <c r="AV180" s="11">
        <v>14.239355000000373</v>
      </c>
      <c r="AW180" s="11">
        <v>106.06394999999955</v>
      </c>
    </row>
    <row r="181" spans="1:49" ht="12">
      <c r="A181" s="24" t="s">
        <v>3</v>
      </c>
      <c r="B181" s="13">
        <v>16.2013</v>
      </c>
      <c r="C181" s="13">
        <v>130.16595</v>
      </c>
      <c r="D181" s="13">
        <v>30.96244999999999</v>
      </c>
      <c r="E181" s="13">
        <v>77.17487999999997</v>
      </c>
      <c r="F181" s="13">
        <v>29.06029</v>
      </c>
      <c r="G181" s="13">
        <v>41.301919999999996</v>
      </c>
      <c r="H181" s="13">
        <v>28.082600000000014</v>
      </c>
      <c r="I181" s="13">
        <v>51.77467499999999</v>
      </c>
      <c r="J181" s="13">
        <v>37.2001</v>
      </c>
      <c r="K181" s="13">
        <v>34.680727</v>
      </c>
      <c r="L181" s="13">
        <v>11.296070999999998</v>
      </c>
      <c r="M181" s="13">
        <v>38.82679200000001</v>
      </c>
      <c r="N181" s="13">
        <v>24.98375</v>
      </c>
      <c r="O181" s="13">
        <v>32.30975</v>
      </c>
      <c r="P181" s="13">
        <v>25.616639999999997</v>
      </c>
      <c r="Q181" s="13">
        <v>20.13526999999999</v>
      </c>
      <c r="R181" s="13">
        <v>3.919198</v>
      </c>
      <c r="S181" s="13">
        <v>196.06399299999998</v>
      </c>
      <c r="T181" s="13">
        <v>176.44363699999997</v>
      </c>
      <c r="U181" s="13">
        <v>144.3455370000001</v>
      </c>
      <c r="V181" s="13">
        <v>143.682496</v>
      </c>
      <c r="W181" s="13">
        <v>176.16429800000003</v>
      </c>
      <c r="X181" s="14">
        <v>261.69350900000006</v>
      </c>
      <c r="Y181" s="14">
        <v>249.827545</v>
      </c>
      <c r="Z181" s="14">
        <v>171.84372799999997</v>
      </c>
      <c r="AA181" s="14">
        <v>471.66848999999996</v>
      </c>
      <c r="AB181" s="14">
        <v>293.0622850000002</v>
      </c>
      <c r="AC181" s="14">
        <v>898.266556</v>
      </c>
      <c r="AD181" s="14">
        <v>678.210092</v>
      </c>
      <c r="AE181" s="14">
        <v>593.6878740000001</v>
      </c>
      <c r="AF181" s="14">
        <v>448.01486699999987</v>
      </c>
      <c r="AG181" s="14">
        <v>606.0621279584099</v>
      </c>
      <c r="AH181" s="14">
        <v>841.6444394521899</v>
      </c>
      <c r="AI181" s="14">
        <v>817.7742594194001</v>
      </c>
      <c r="AJ181" s="14">
        <v>1413.2454438070602</v>
      </c>
      <c r="AK181" s="14">
        <v>1306.9208199885595</v>
      </c>
      <c r="AL181" s="14">
        <v>1370.1773327233398</v>
      </c>
      <c r="AM181" s="14">
        <v>1428.1908552766606</v>
      </c>
      <c r="AN181" s="14">
        <v>1433.5816789999994</v>
      </c>
      <c r="AO181" s="14">
        <v>1257.6539360000008</v>
      </c>
      <c r="AP181" s="14">
        <v>1398.0647596000003</v>
      </c>
      <c r="AQ181" s="14">
        <v>1642.1757863999997</v>
      </c>
      <c r="AR181" s="14">
        <v>915.2817090000005</v>
      </c>
      <c r="AS181" s="14">
        <v>485.55689699999994</v>
      </c>
      <c r="AT181" s="14">
        <v>558.186294</v>
      </c>
      <c r="AU181" s="14">
        <v>962.3594140000002</v>
      </c>
      <c r="AV181" s="14">
        <v>614.4501900000001</v>
      </c>
      <c r="AW181" s="14">
        <v>1110.3462959999997</v>
      </c>
    </row>
    <row r="182" spans="1:49" ht="12">
      <c r="A182" s="24" t="s">
        <v>4</v>
      </c>
      <c r="B182" s="13">
        <v>35.3104</v>
      </c>
      <c r="C182" s="13">
        <v>86.62316</v>
      </c>
      <c r="D182" s="13">
        <v>29.591039999999992</v>
      </c>
      <c r="E182" s="13">
        <v>135.65178999999998</v>
      </c>
      <c r="F182" s="13">
        <v>26.769989999999996</v>
      </c>
      <c r="G182" s="13">
        <v>61.984150000000014</v>
      </c>
      <c r="H182" s="13">
        <v>23.455929999999995</v>
      </c>
      <c r="I182" s="13">
        <v>43.48183900000001</v>
      </c>
      <c r="J182" s="13">
        <v>30.72922</v>
      </c>
      <c r="K182" s="13">
        <v>34.858271</v>
      </c>
      <c r="L182" s="13">
        <v>45.81368300000001</v>
      </c>
      <c r="M182" s="13">
        <v>34.514754999999994</v>
      </c>
      <c r="N182" s="13">
        <v>27.74433</v>
      </c>
      <c r="O182" s="13">
        <v>57.22659</v>
      </c>
      <c r="P182" s="13">
        <v>29.240899999999996</v>
      </c>
      <c r="Q182" s="13">
        <v>3.734411999999992</v>
      </c>
      <c r="R182" s="13">
        <v>7.516609999999999</v>
      </c>
      <c r="S182" s="13">
        <v>245.865174</v>
      </c>
      <c r="T182" s="13">
        <v>190.69485199999997</v>
      </c>
      <c r="U182" s="13">
        <v>118.09196800000001</v>
      </c>
      <c r="V182" s="13">
        <v>129.66995699999998</v>
      </c>
      <c r="W182" s="13">
        <v>170.09490900000003</v>
      </c>
      <c r="X182" s="14">
        <v>264.18621099999984</v>
      </c>
      <c r="Y182" s="14">
        <v>201.23646700000006</v>
      </c>
      <c r="Z182" s="14">
        <v>139.46415399999998</v>
      </c>
      <c r="AA182" s="14">
        <v>314.587404</v>
      </c>
      <c r="AB182" s="14">
        <v>339.067625</v>
      </c>
      <c r="AC182" s="14">
        <v>928.8835489999999</v>
      </c>
      <c r="AD182" s="14">
        <v>639.370042</v>
      </c>
      <c r="AE182" s="14">
        <v>537.1941770000001</v>
      </c>
      <c r="AF182" s="14">
        <v>438.8208439999999</v>
      </c>
      <c r="AG182" s="14">
        <v>657.24240275</v>
      </c>
      <c r="AH182" s="14">
        <v>838.0775449999998</v>
      </c>
      <c r="AI182" s="14">
        <v>835.6790230000001</v>
      </c>
      <c r="AJ182" s="14">
        <v>1359.5695430000005</v>
      </c>
      <c r="AK182" s="14">
        <v>1240.7702530000006</v>
      </c>
      <c r="AL182" s="14">
        <v>1354.736423</v>
      </c>
      <c r="AM182" s="14">
        <v>1341.7018710000002</v>
      </c>
      <c r="AN182" s="14">
        <v>1368.7934970000001</v>
      </c>
      <c r="AO182" s="14">
        <v>1251.4117319999996</v>
      </c>
      <c r="AP182" s="14">
        <v>1226.18298</v>
      </c>
      <c r="AQ182" s="14">
        <v>1284.3982740000001</v>
      </c>
      <c r="AR182" s="14">
        <v>1073.7755979999997</v>
      </c>
      <c r="AS182" s="14">
        <v>820.512521</v>
      </c>
      <c r="AT182" s="14">
        <v>610.6634671499999</v>
      </c>
      <c r="AU182" s="14">
        <v>959.5237328500002</v>
      </c>
      <c r="AV182" s="14">
        <v>600.2108349999997</v>
      </c>
      <c r="AW182" s="14">
        <v>1004.2823460000001</v>
      </c>
    </row>
    <row r="183" spans="1:49" ht="11.25">
      <c r="A183" s="33" t="s">
        <v>47</v>
      </c>
      <c r="B183" s="16">
        <v>0</v>
      </c>
      <c r="C183" s="16">
        <v>33.534639999999996</v>
      </c>
      <c r="D183" s="16">
        <v>5.05471</v>
      </c>
      <c r="E183" s="16">
        <v>-61.74898999999999</v>
      </c>
      <c r="F183" s="16">
        <v>6.9334099999999985</v>
      </c>
      <c r="G183" s="16">
        <v>-19.305999999999997</v>
      </c>
      <c r="H183" s="16">
        <v>4.962110000000001</v>
      </c>
      <c r="I183" s="16">
        <v>8.961913000000026</v>
      </c>
      <c r="J183" s="16">
        <v>9.71629</v>
      </c>
      <c r="K183" s="16">
        <v>-3.6317649999999917</v>
      </c>
      <c r="L183" s="16">
        <v>-34.00585100000001</v>
      </c>
      <c r="M183" s="16">
        <v>9.358987000000003</v>
      </c>
      <c r="N183" s="16">
        <v>-0.9830800000000001</v>
      </c>
      <c r="O183" s="16">
        <v>-27.905649999999998</v>
      </c>
      <c r="P183" s="16">
        <v>-0.2816100000000006</v>
      </c>
      <c r="Q183" s="16">
        <v>17.188406000000008</v>
      </c>
      <c r="R183" s="16">
        <v>-2.795721</v>
      </c>
      <c r="S183" s="16">
        <v>-20.531469999999988</v>
      </c>
      <c r="T183" s="16">
        <v>-5.635514000000011</v>
      </c>
      <c r="U183" s="16">
        <v>-16.347669000000018</v>
      </c>
      <c r="V183" s="16">
        <v>8.240244000000004</v>
      </c>
      <c r="W183" s="16">
        <v>-10.981583000000017</v>
      </c>
      <c r="X183" s="17">
        <v>-1.3916229999999703</v>
      </c>
      <c r="Y183" s="17">
        <v>-49.425844000000026</v>
      </c>
      <c r="Z183" s="17">
        <v>7.187565999999996</v>
      </c>
      <c r="AA183" s="17">
        <v>29.568516999999982</v>
      </c>
      <c r="AB183" s="17">
        <v>-13.372167999999952</v>
      </c>
      <c r="AC183" s="17">
        <v>11.56173999999998</v>
      </c>
      <c r="AD183" s="17">
        <v>17.723512000000003</v>
      </c>
      <c r="AE183" s="17">
        <v>17.843412000000004</v>
      </c>
      <c r="AF183" s="17">
        <v>7.013019000000018</v>
      </c>
      <c r="AG183" s="17">
        <v>-8.987882270589964</v>
      </c>
      <c r="AH183" s="17">
        <v>-2.973777200000002</v>
      </c>
      <c r="AI183" s="17">
        <v>5.73960451182</v>
      </c>
      <c r="AJ183" s="17">
        <v>19.973439247380007</v>
      </c>
      <c r="AK183" s="17">
        <v>18.1933487665</v>
      </c>
      <c r="AL183" s="17">
        <v>12.400327000000006</v>
      </c>
      <c r="AM183" s="17">
        <v>11.412328000000008</v>
      </c>
      <c r="AN183" s="17">
        <v>19.595577999999986</v>
      </c>
      <c r="AO183" s="17">
        <v>26.472868999999992</v>
      </c>
      <c r="AP183" s="17">
        <v>24.90774460000001</v>
      </c>
      <c r="AQ183" s="17">
        <v>37.474678399999995</v>
      </c>
      <c r="AR183" s="17">
        <v>15.920715</v>
      </c>
      <c r="AS183" s="17">
        <v>-11.06236799999999</v>
      </c>
      <c r="AT183" s="17">
        <v>-24.774708330000003</v>
      </c>
      <c r="AU183" s="17">
        <v>-59.103151669999995</v>
      </c>
      <c r="AV183" s="17">
        <v>-17.803314000000004</v>
      </c>
      <c r="AW183" s="17">
        <v>4.805755000000018</v>
      </c>
    </row>
    <row r="184" spans="1:49" ht="12">
      <c r="A184" s="31" t="s">
        <v>3</v>
      </c>
      <c r="B184" s="13">
        <v>0</v>
      </c>
      <c r="C184" s="13">
        <v>71.60791</v>
      </c>
      <c r="D184" s="13">
        <v>16.897159999999985</v>
      </c>
      <c r="E184" s="13">
        <v>59.917490000000015</v>
      </c>
      <c r="F184" s="13">
        <v>22.16276</v>
      </c>
      <c r="G184" s="13">
        <v>37.19701</v>
      </c>
      <c r="H184" s="13">
        <v>22.751439999999988</v>
      </c>
      <c r="I184" s="13">
        <v>43.076432000000025</v>
      </c>
      <c r="J184" s="13">
        <v>32.673939999999995</v>
      </c>
      <c r="K184" s="13">
        <v>20.576593000000003</v>
      </c>
      <c r="L184" s="13">
        <v>4.8328869999999995</v>
      </c>
      <c r="M184" s="13">
        <v>29.33934</v>
      </c>
      <c r="N184" s="13">
        <v>17.79656</v>
      </c>
      <c r="O184" s="13">
        <v>19.01036</v>
      </c>
      <c r="P184" s="13">
        <v>21.83234000000001</v>
      </c>
      <c r="Q184" s="13">
        <f>12.63488+4.55352600000001</f>
        <v>17.18840600000001</v>
      </c>
      <c r="R184" s="13">
        <v>2.8664259999999997</v>
      </c>
      <c r="S184" s="13">
        <v>69.28369699999999</v>
      </c>
      <c r="T184" s="13">
        <v>52.37913300000001</v>
      </c>
      <c r="U184" s="13">
        <v>59.16929499999998</v>
      </c>
      <c r="V184" s="13">
        <v>55.978298</v>
      </c>
      <c r="W184" s="13">
        <v>48.75633699999999</v>
      </c>
      <c r="X184" s="14">
        <v>50.088779000000024</v>
      </c>
      <c r="Y184" s="14">
        <v>41.85834999999998</v>
      </c>
      <c r="Z184" s="14">
        <v>67.706935</v>
      </c>
      <c r="AA184" s="14">
        <v>92.20965599999998</v>
      </c>
      <c r="AB184" s="14">
        <v>33.27081100000004</v>
      </c>
      <c r="AC184" s="14">
        <v>106.76793499999998</v>
      </c>
      <c r="AD184" s="14">
        <v>41.059905</v>
      </c>
      <c r="AE184" s="14">
        <v>48.364197999999995</v>
      </c>
      <c r="AF184" s="14">
        <v>40.87297</v>
      </c>
      <c r="AG184" s="14">
        <v>63.484886729410036</v>
      </c>
      <c r="AH184" s="14">
        <v>22.574911799999995</v>
      </c>
      <c r="AI184" s="14">
        <v>35.569201511820005</v>
      </c>
      <c r="AJ184" s="14">
        <v>36.81540224738</v>
      </c>
      <c r="AK184" s="14">
        <v>42.118250766500005</v>
      </c>
      <c r="AL184" s="14">
        <v>43.943234000000004</v>
      </c>
      <c r="AM184" s="14">
        <v>56.97212600000001</v>
      </c>
      <c r="AN184" s="14">
        <v>45.848278999999984</v>
      </c>
      <c r="AO184" s="14">
        <v>62.06673999999999</v>
      </c>
      <c r="AP184" s="14">
        <v>53.81060960000001</v>
      </c>
      <c r="AQ184" s="14">
        <v>74.85699439999999</v>
      </c>
      <c r="AR184" s="14">
        <v>46.129033</v>
      </c>
      <c r="AS184" s="14">
        <v>31.196625000000008</v>
      </c>
      <c r="AT184" s="14">
        <v>23.741246</v>
      </c>
      <c r="AU184" s="14">
        <v>28.227355</v>
      </c>
      <c r="AV184" s="14">
        <v>26.475197</v>
      </c>
      <c r="AW184" s="14">
        <v>56.50990900000001</v>
      </c>
    </row>
    <row r="185" spans="1:49" ht="12">
      <c r="A185" s="31" t="s">
        <v>4</v>
      </c>
      <c r="B185" s="13">
        <v>0</v>
      </c>
      <c r="C185" s="13">
        <v>38.07327</v>
      </c>
      <c r="D185" s="13">
        <v>11.84245</v>
      </c>
      <c r="E185" s="13">
        <v>121.66648</v>
      </c>
      <c r="F185" s="13">
        <v>15.22935</v>
      </c>
      <c r="G185" s="13">
        <v>56.50301</v>
      </c>
      <c r="H185" s="13">
        <v>17.789329999999993</v>
      </c>
      <c r="I185" s="13">
        <v>34.11451899999999</v>
      </c>
      <c r="J185" s="13">
        <v>22.957649999999997</v>
      </c>
      <c r="K185" s="13">
        <v>24.208358000000008</v>
      </c>
      <c r="L185" s="13">
        <v>38.83873799999999</v>
      </c>
      <c r="M185" s="13">
        <v>19.980353000000008</v>
      </c>
      <c r="N185" s="13">
        <v>18.77964</v>
      </c>
      <c r="O185" s="13">
        <v>46.91601</v>
      </c>
      <c r="P185" s="13">
        <v>22.11394999999999</v>
      </c>
      <c r="Q185" s="13">
        <v>0</v>
      </c>
      <c r="R185" s="13">
        <v>5.662147</v>
      </c>
      <c r="S185" s="13">
        <v>89.81516699999999</v>
      </c>
      <c r="T185" s="13">
        <v>58.01464700000001</v>
      </c>
      <c r="U185" s="13">
        <v>75.516964</v>
      </c>
      <c r="V185" s="13">
        <v>47.738054000000005</v>
      </c>
      <c r="W185" s="13">
        <v>59.73792</v>
      </c>
      <c r="X185" s="14">
        <v>51.480402</v>
      </c>
      <c r="Y185" s="14">
        <v>91.28419400000001</v>
      </c>
      <c r="Z185" s="14">
        <v>60.519369000000005</v>
      </c>
      <c r="AA185" s="14">
        <v>62.641138999999995</v>
      </c>
      <c r="AB185" s="14">
        <v>46.64297899999999</v>
      </c>
      <c r="AC185" s="14">
        <v>95.20619500000001</v>
      </c>
      <c r="AD185" s="14">
        <v>23.336392999999997</v>
      </c>
      <c r="AE185" s="14">
        <v>30.520785999999998</v>
      </c>
      <c r="AF185" s="14">
        <v>33.85995099999999</v>
      </c>
      <c r="AG185" s="14">
        <v>72.47276900000001</v>
      </c>
      <c r="AH185" s="14">
        <v>25.548689</v>
      </c>
      <c r="AI185" s="14">
        <v>29.829597000000007</v>
      </c>
      <c r="AJ185" s="14">
        <v>16.841963</v>
      </c>
      <c r="AK185" s="14">
        <v>23.924902000000003</v>
      </c>
      <c r="AL185" s="14">
        <v>31.542906999999996</v>
      </c>
      <c r="AM185" s="14">
        <v>45.559798</v>
      </c>
      <c r="AN185" s="14">
        <v>26.252701000000002</v>
      </c>
      <c r="AO185" s="14">
        <v>35.593871</v>
      </c>
      <c r="AP185" s="14">
        <v>28.902865000000002</v>
      </c>
      <c r="AQ185" s="14">
        <v>37.382316</v>
      </c>
      <c r="AR185" s="14">
        <v>30.208318</v>
      </c>
      <c r="AS185" s="14">
        <v>42.258993000000004</v>
      </c>
      <c r="AT185" s="14">
        <v>48.51595433000001</v>
      </c>
      <c r="AU185" s="14">
        <v>87.33050666999999</v>
      </c>
      <c r="AV185" s="14">
        <v>44.27851100000001</v>
      </c>
      <c r="AW185" s="14">
        <v>51.70415399999999</v>
      </c>
    </row>
    <row r="186" spans="1:49" ht="11.25">
      <c r="A186" s="33" t="s">
        <v>48</v>
      </c>
      <c r="B186" s="16">
        <v>-19.1091</v>
      </c>
      <c r="C186" s="16">
        <v>10.00815</v>
      </c>
      <c r="D186" s="16">
        <v>-3.683299999999999</v>
      </c>
      <c r="E186" s="16">
        <v>3.2720800000000008</v>
      </c>
      <c r="F186" s="16">
        <v>-4.64311</v>
      </c>
      <c r="G186" s="16">
        <v>-1.3762299999999996</v>
      </c>
      <c r="H186" s="16">
        <v>-0.3354400000000002</v>
      </c>
      <c r="I186" s="16">
        <v>-0.6690769999999997</v>
      </c>
      <c r="J186" s="16">
        <v>-3.24541</v>
      </c>
      <c r="K186" s="16">
        <v>3.4542209999999987</v>
      </c>
      <c r="L186" s="16">
        <v>-0.5117609999999986</v>
      </c>
      <c r="M186" s="16">
        <v>-5.04695</v>
      </c>
      <c r="N186" s="16">
        <v>-1.7775</v>
      </c>
      <c r="O186" s="16">
        <v>2.98881</v>
      </c>
      <c r="P186" s="16">
        <v>-3.34265</v>
      </c>
      <c r="Q186" s="16">
        <v>-0.7875479999999984</v>
      </c>
      <c r="R186" s="16">
        <v>-0.8016909999999997</v>
      </c>
      <c r="S186" s="16">
        <v>-29.269710999999994</v>
      </c>
      <c r="T186" s="16">
        <v>-8.61570099999998</v>
      </c>
      <c r="U186" s="16">
        <v>42.60123800000008</v>
      </c>
      <c r="V186" s="16">
        <v>5.772295000000001</v>
      </c>
      <c r="W186" s="16">
        <v>17.050971999999973</v>
      </c>
      <c r="X186" s="17">
        <v>-1.101078999999836</v>
      </c>
      <c r="Y186" s="17">
        <v>98.01692199999998</v>
      </c>
      <c r="Z186" s="17">
        <v>25.192007999999987</v>
      </c>
      <c r="AA186" s="17">
        <v>127.51256899999991</v>
      </c>
      <c r="AB186" s="17">
        <v>-32.63317199999992</v>
      </c>
      <c r="AC186" s="17">
        <v>-42.17873299999997</v>
      </c>
      <c r="AD186" s="17">
        <v>21.11653799999997</v>
      </c>
      <c r="AE186" s="17">
        <v>38.650285</v>
      </c>
      <c r="AF186" s="17">
        <v>2.181003999999985</v>
      </c>
      <c r="AG186" s="17">
        <v>-42.19239252100006</v>
      </c>
      <c r="AH186" s="17">
        <v>6.54067165218994</v>
      </c>
      <c r="AI186" s="17">
        <v>-23.644368092419953</v>
      </c>
      <c r="AJ186" s="17">
        <v>33.7024615596801</v>
      </c>
      <c r="AK186" s="17">
        <v>47.95721822205886</v>
      </c>
      <c r="AL186" s="17">
        <v>3.040582723339647</v>
      </c>
      <c r="AM186" s="17">
        <v>75.07665627666056</v>
      </c>
      <c r="AN186" s="17">
        <v>45.19260399999946</v>
      </c>
      <c r="AO186" s="17">
        <v>-20.230664999998957</v>
      </c>
      <c r="AP186" s="17">
        <v>146.97403500000001</v>
      </c>
      <c r="AQ186" s="17">
        <v>320.302833999999</v>
      </c>
      <c r="AR186" s="17">
        <v>-174.41460399999917</v>
      </c>
      <c r="AS186" s="17">
        <v>-323.89325599999995</v>
      </c>
      <c r="AT186" s="17">
        <v>-27.702464819999932</v>
      </c>
      <c r="AU186" s="17">
        <v>61.93883281999975</v>
      </c>
      <c r="AV186" s="17">
        <v>32.04266900000036</v>
      </c>
      <c r="AW186" s="17">
        <v>101.25819499999956</v>
      </c>
    </row>
    <row r="187" spans="1:49" ht="12">
      <c r="A187" s="31" t="s">
        <v>3</v>
      </c>
      <c r="B187" s="13">
        <v>16.2013</v>
      </c>
      <c r="C187" s="13">
        <v>58.558040000000005</v>
      </c>
      <c r="D187" s="13">
        <v>14.06528999999999</v>
      </c>
      <c r="E187" s="13">
        <v>17.25739</v>
      </c>
      <c r="F187" s="13">
        <v>6.897530000000001</v>
      </c>
      <c r="G187" s="13">
        <v>4.104909999999999</v>
      </c>
      <c r="H187" s="13">
        <v>5.331160000000001</v>
      </c>
      <c r="I187" s="13">
        <v>8.698242999999998</v>
      </c>
      <c r="J187" s="13">
        <v>4.52616</v>
      </c>
      <c r="K187" s="13">
        <v>14.104133999999998</v>
      </c>
      <c r="L187" s="13">
        <v>6.463184000000002</v>
      </c>
      <c r="M187" s="13">
        <v>9.487451999999994</v>
      </c>
      <c r="N187" s="13">
        <v>7.18719</v>
      </c>
      <c r="O187" s="13">
        <v>13.299389999999999</v>
      </c>
      <c r="P187" s="13">
        <v>3.7843000000000018</v>
      </c>
      <c r="Q187" s="13">
        <v>7.5003899999999994</v>
      </c>
      <c r="R187" s="13">
        <v>1.052772</v>
      </c>
      <c r="S187" s="13">
        <v>126.78029599999998</v>
      </c>
      <c r="T187" s="13">
        <v>124.06450400000001</v>
      </c>
      <c r="U187" s="13">
        <v>85.17624200000009</v>
      </c>
      <c r="V187" s="13">
        <v>87.70419799999999</v>
      </c>
      <c r="W187" s="13">
        <v>127.40796100000001</v>
      </c>
      <c r="X187" s="14">
        <v>211.6047300000001</v>
      </c>
      <c r="Y187" s="14">
        <v>207.969195</v>
      </c>
      <c r="Z187" s="14">
        <v>104.136793</v>
      </c>
      <c r="AA187" s="14">
        <v>379.4588339999999</v>
      </c>
      <c r="AB187" s="14">
        <v>259.7914740000001</v>
      </c>
      <c r="AC187" s="14">
        <v>791.498621</v>
      </c>
      <c r="AD187" s="14">
        <v>637.150187</v>
      </c>
      <c r="AE187" s="14">
        <v>545.3236760000001</v>
      </c>
      <c r="AF187" s="14">
        <v>407.141897</v>
      </c>
      <c r="AG187" s="14">
        <v>542.5772412289999</v>
      </c>
      <c r="AH187" s="14">
        <v>819.0695276521899</v>
      </c>
      <c r="AI187" s="14">
        <v>782.20505790758</v>
      </c>
      <c r="AJ187" s="14">
        <v>1376.4300415596801</v>
      </c>
      <c r="AK187" s="14">
        <v>1264.8025692220594</v>
      </c>
      <c r="AL187" s="14">
        <v>1326.23409872334</v>
      </c>
      <c r="AM187" s="14">
        <v>1371.2187292766605</v>
      </c>
      <c r="AN187" s="14">
        <v>1387.7333999999994</v>
      </c>
      <c r="AO187" s="14">
        <v>1195.5871960000006</v>
      </c>
      <c r="AP187" s="14">
        <v>1344.25415</v>
      </c>
      <c r="AQ187" s="14">
        <v>1567.3187919999993</v>
      </c>
      <c r="AR187" s="14">
        <v>869.1526760000005</v>
      </c>
      <c r="AS187" s="14">
        <v>454.36027200000007</v>
      </c>
      <c r="AT187" s="14">
        <v>534.4450479999999</v>
      </c>
      <c r="AU187" s="14">
        <v>934.132059</v>
      </c>
      <c r="AV187" s="14">
        <v>587.9749930000002</v>
      </c>
      <c r="AW187" s="14">
        <v>1053.8363869999996</v>
      </c>
    </row>
    <row r="188" spans="1:49" ht="12">
      <c r="A188" s="31" t="s">
        <v>4</v>
      </c>
      <c r="B188" s="13">
        <v>35.3104</v>
      </c>
      <c r="C188" s="13">
        <v>48.549890000000005</v>
      </c>
      <c r="D188" s="13">
        <v>17.748590000000007</v>
      </c>
      <c r="E188" s="13">
        <v>13.985309999999984</v>
      </c>
      <c r="F188" s="13">
        <v>11.540640000000002</v>
      </c>
      <c r="G188" s="13">
        <v>5.481139999999998</v>
      </c>
      <c r="H188" s="13">
        <v>5.6666000000000025</v>
      </c>
      <c r="I188" s="13">
        <v>9.36732</v>
      </c>
      <c r="J188" s="13">
        <v>7.7715700000000005</v>
      </c>
      <c r="K188" s="13">
        <v>10.649913000000002</v>
      </c>
      <c r="L188" s="13">
        <v>6.974944999999995</v>
      </c>
      <c r="M188" s="13">
        <v>14.534402000000004</v>
      </c>
      <c r="N188" s="13">
        <v>8.964690000000001</v>
      </c>
      <c r="O188" s="13">
        <v>10.310579999999998</v>
      </c>
      <c r="P188" s="13">
        <v>7.126950000000004</v>
      </c>
      <c r="Q188" s="13">
        <v>8.287937999999993</v>
      </c>
      <c r="R188" s="13">
        <v>1.8544629999999998</v>
      </c>
      <c r="S188" s="13">
        <v>156.05000699999997</v>
      </c>
      <c r="T188" s="13">
        <v>132.68020499999997</v>
      </c>
      <c r="U188" s="13">
        <v>42.575004000000035</v>
      </c>
      <c r="V188" s="13">
        <v>81.93190299999998</v>
      </c>
      <c r="W188" s="13">
        <v>110.35698900000006</v>
      </c>
      <c r="X188" s="14">
        <v>212.7058089999999</v>
      </c>
      <c r="Y188" s="14">
        <v>109.95227300000002</v>
      </c>
      <c r="Z188" s="14">
        <v>78.944785</v>
      </c>
      <c r="AA188" s="14">
        <v>251.94626499999998</v>
      </c>
      <c r="AB188" s="14">
        <v>292.42464600000005</v>
      </c>
      <c r="AC188" s="14">
        <v>833.6773539999999</v>
      </c>
      <c r="AD188" s="14">
        <v>616.0336490000001</v>
      </c>
      <c r="AE188" s="14">
        <v>506.6733910000001</v>
      </c>
      <c r="AF188" s="14">
        <v>404.960893</v>
      </c>
      <c r="AG188" s="14">
        <v>584.76963375</v>
      </c>
      <c r="AH188" s="14">
        <v>812.5288559999999</v>
      </c>
      <c r="AI188" s="14">
        <v>805.849426</v>
      </c>
      <c r="AJ188" s="14">
        <v>1342.72758</v>
      </c>
      <c r="AK188" s="14">
        <v>1216.8453510000006</v>
      </c>
      <c r="AL188" s="14">
        <v>1323.193516</v>
      </c>
      <c r="AM188" s="14">
        <v>1296.142073</v>
      </c>
      <c r="AN188" s="14">
        <v>1342.540796</v>
      </c>
      <c r="AO188" s="14">
        <v>1215.8178609999998</v>
      </c>
      <c r="AP188" s="14">
        <v>1197.280115</v>
      </c>
      <c r="AQ188" s="14">
        <v>1247.0159580000002</v>
      </c>
      <c r="AR188" s="14">
        <v>1043.5672799999998</v>
      </c>
      <c r="AS188" s="14">
        <v>778.253528</v>
      </c>
      <c r="AT188" s="14">
        <v>562.1475128199999</v>
      </c>
      <c r="AU188" s="14">
        <v>872.1932261800004</v>
      </c>
      <c r="AV188" s="14">
        <v>555.9323239999998</v>
      </c>
      <c r="AW188" s="14">
        <v>952.578192</v>
      </c>
    </row>
    <row r="189" spans="1:49" ht="14.25">
      <c r="A189" s="32" t="s">
        <v>55</v>
      </c>
      <c r="B189" s="10">
        <v>-7.6</v>
      </c>
      <c r="C189" s="10">
        <v>9.299999999999999</v>
      </c>
      <c r="D189" s="10">
        <v>-0.1299999999999999</v>
      </c>
      <c r="E189" s="10">
        <v>-54.446400000000004</v>
      </c>
      <c r="F189" s="10">
        <v>-10.66424</v>
      </c>
      <c r="G189" s="10">
        <v>-27.477489999999996</v>
      </c>
      <c r="H189" s="10">
        <v>10.069399999999995</v>
      </c>
      <c r="I189" s="10">
        <v>-11.246499999999997</v>
      </c>
      <c r="J189" s="10">
        <v>-0.02571</v>
      </c>
      <c r="K189" s="10">
        <v>-0.389962</v>
      </c>
      <c r="L189" s="10">
        <v>2.799999999997249E-05</v>
      </c>
      <c r="M189" s="10">
        <v>-0.12</v>
      </c>
      <c r="N189" s="10">
        <v>0.0025</v>
      </c>
      <c r="O189" s="10">
        <v>-0.0125</v>
      </c>
      <c r="P189" s="10">
        <v>5.01365</v>
      </c>
      <c r="Q189" s="10">
        <v>-0.0817969999999999</v>
      </c>
      <c r="R189" s="10">
        <v>0.14145400000000008</v>
      </c>
      <c r="S189" s="10">
        <v>0.9643570000000031</v>
      </c>
      <c r="T189" s="10">
        <v>0.7130079999999912</v>
      </c>
      <c r="U189" s="10">
        <v>1.0493570000000065</v>
      </c>
      <c r="V189" s="10">
        <v>2.8793930000000008</v>
      </c>
      <c r="W189" s="10">
        <v>2.847052000000007</v>
      </c>
      <c r="X189" s="11">
        <v>-0.7153809999999963</v>
      </c>
      <c r="Y189" s="11">
        <v>2.413336999999997</v>
      </c>
      <c r="Z189" s="11">
        <v>4.079071999999997</v>
      </c>
      <c r="AA189" s="11">
        <v>8.682352999999985</v>
      </c>
      <c r="AB189" s="11">
        <v>-0.3796160000000242</v>
      </c>
      <c r="AC189" s="11">
        <v>3.2283979999999843</v>
      </c>
      <c r="AD189" s="11">
        <v>0.1691202363076154</v>
      </c>
      <c r="AE189" s="11">
        <v>48.630233438119966</v>
      </c>
      <c r="AF189" s="11">
        <v>15.706257884281307</v>
      </c>
      <c r="AG189" s="11">
        <v>98.20584022023897</v>
      </c>
      <c r="AH189" s="11">
        <v>27.881071560722177</v>
      </c>
      <c r="AI189" s="11">
        <v>33.90938668838883</v>
      </c>
      <c r="AJ189" s="11">
        <v>40.42192305186949</v>
      </c>
      <c r="AK189" s="11">
        <v>9.775987873897497</v>
      </c>
      <c r="AL189" s="11">
        <v>86.49306885160327</v>
      </c>
      <c r="AM189" s="11">
        <v>61.11545460666079</v>
      </c>
      <c r="AN189" s="11">
        <v>94.24590201691582</v>
      </c>
      <c r="AO189" s="11">
        <v>166.44905183666103</v>
      </c>
      <c r="AP189" s="11">
        <v>88.81290775253612</v>
      </c>
      <c r="AQ189" s="11">
        <v>-30.98412546017319</v>
      </c>
      <c r="AR189" s="11">
        <v>-22.623261308835076</v>
      </c>
      <c r="AS189" s="11">
        <v>-8.182551504823882</v>
      </c>
      <c r="AT189" s="11">
        <v>30.133397730201473</v>
      </c>
      <c r="AU189" s="11">
        <v>19.419562172194347</v>
      </c>
      <c r="AV189" s="11">
        <v>-15.225153491247315</v>
      </c>
      <c r="AW189" s="11">
        <v>81.42700585917119</v>
      </c>
    </row>
    <row r="190" spans="1:49" ht="12">
      <c r="A190" s="24" t="s">
        <v>3</v>
      </c>
      <c r="B190" s="13">
        <v>0</v>
      </c>
      <c r="C190" s="13">
        <f>1.7+7.6</f>
        <v>9.299999999999999</v>
      </c>
      <c r="D190" s="13">
        <v>0</v>
      </c>
      <c r="E190" s="13">
        <v>0.05884</v>
      </c>
      <c r="F190" s="13">
        <v>0</v>
      </c>
      <c r="G190" s="13">
        <v>0</v>
      </c>
      <c r="H190" s="13">
        <f>0.06+10.0094</f>
        <v>10.0694</v>
      </c>
      <c r="I190" s="13">
        <v>0.0925</v>
      </c>
      <c r="J190" s="13">
        <v>0.075</v>
      </c>
      <c r="K190" s="13">
        <v>0</v>
      </c>
      <c r="L190" s="13">
        <v>2.8000000000028E-05</v>
      </c>
      <c r="M190" s="13">
        <v>0.012822000000000014</v>
      </c>
      <c r="N190" s="13">
        <v>0.0025</v>
      </c>
      <c r="O190" s="13">
        <v>0</v>
      </c>
      <c r="P190" s="13">
        <v>5.12304</v>
      </c>
      <c r="Q190" s="13">
        <v>0.5497470000000009</v>
      </c>
      <c r="R190" s="13">
        <v>0.4916910000000001</v>
      </c>
      <c r="S190" s="13">
        <v>14.566733000000003</v>
      </c>
      <c r="T190" s="13">
        <v>17.394972999999993</v>
      </c>
      <c r="U190" s="13">
        <v>8.571625000000004</v>
      </c>
      <c r="V190" s="13">
        <v>17.928785</v>
      </c>
      <c r="W190" s="13">
        <v>24.009714000000002</v>
      </c>
      <c r="X190" s="14">
        <v>20.579582000000002</v>
      </c>
      <c r="Y190" s="14">
        <v>25.473394</v>
      </c>
      <c r="Z190" s="14">
        <v>25.413490000000003</v>
      </c>
      <c r="AA190" s="14">
        <v>46.55497799999999</v>
      </c>
      <c r="AB190" s="14">
        <v>58.88604999999998</v>
      </c>
      <c r="AC190" s="14">
        <v>14.534840999999993</v>
      </c>
      <c r="AD190" s="14">
        <v>56.50157723630762</v>
      </c>
      <c r="AE190" s="14">
        <v>166.55445443811996</v>
      </c>
      <c r="AF190" s="14">
        <v>97.04419188428128</v>
      </c>
      <c r="AG190" s="14">
        <v>158.906484</v>
      </c>
      <c r="AH190" s="14">
        <v>65.28384256072218</v>
      </c>
      <c r="AI190" s="14">
        <v>87.47024383803483</v>
      </c>
      <c r="AJ190" s="14">
        <v>95.34347761792547</v>
      </c>
      <c r="AK190" s="14">
        <v>112.66241646766738</v>
      </c>
      <c r="AL190" s="14">
        <v>181.0511434582703</v>
      </c>
      <c r="AM190" s="14">
        <v>331.5004162661994</v>
      </c>
      <c r="AN190" s="14">
        <v>244.3888339090909</v>
      </c>
      <c r="AO190" s="14">
        <v>284.9108017703985</v>
      </c>
      <c r="AP190" s="14">
        <v>258.5642217525361</v>
      </c>
      <c r="AQ190" s="14">
        <v>174.28248253982684</v>
      </c>
      <c r="AR190" s="14">
        <v>137.706627</v>
      </c>
      <c r="AS190" s="14">
        <v>114.888588</v>
      </c>
      <c r="AT190" s="14">
        <v>111.56647328517928</v>
      </c>
      <c r="AU190" s="14">
        <v>135.91012317219437</v>
      </c>
      <c r="AV190" s="14">
        <v>47.09773653908796</v>
      </c>
      <c r="AW190" s="14">
        <v>170.27331685917116</v>
      </c>
    </row>
    <row r="191" spans="1:49" ht="12">
      <c r="A191" s="24" t="s">
        <v>4</v>
      </c>
      <c r="B191" s="13">
        <v>7.6</v>
      </c>
      <c r="C191" s="13">
        <v>0</v>
      </c>
      <c r="D191" s="13">
        <v>0.13</v>
      </c>
      <c r="E191" s="13">
        <v>54.50524</v>
      </c>
      <c r="F191" s="13">
        <v>10.66424</v>
      </c>
      <c r="G191" s="13">
        <v>27.477489999999996</v>
      </c>
      <c r="H191" s="13">
        <v>0</v>
      </c>
      <c r="I191" s="13">
        <v>11.338999999999992</v>
      </c>
      <c r="J191" s="13">
        <v>0.10071</v>
      </c>
      <c r="K191" s="13">
        <v>0.38996200000000003</v>
      </c>
      <c r="L191" s="13">
        <v>0</v>
      </c>
      <c r="M191" s="13">
        <v>0.132822</v>
      </c>
      <c r="N191" s="13">
        <v>0</v>
      </c>
      <c r="O191" s="13">
        <f>0.01+0.0025</f>
        <v>0.0125</v>
      </c>
      <c r="P191" s="13">
        <v>0.10939</v>
      </c>
      <c r="Q191" s="13">
        <v>0.6315439999999999</v>
      </c>
      <c r="R191" s="13">
        <v>0.35023699999999997</v>
      </c>
      <c r="S191" s="13">
        <v>13.602376</v>
      </c>
      <c r="T191" s="13">
        <v>16.681965</v>
      </c>
      <c r="U191" s="13">
        <v>7.522268</v>
      </c>
      <c r="V191" s="13">
        <v>15.049392000000001</v>
      </c>
      <c r="W191" s="13">
        <v>21.162661999999997</v>
      </c>
      <c r="X191" s="14">
        <v>21.294963</v>
      </c>
      <c r="Y191" s="14">
        <v>23.060057</v>
      </c>
      <c r="Z191" s="14">
        <v>21.334418</v>
      </c>
      <c r="AA191" s="14">
        <v>37.872625</v>
      </c>
      <c r="AB191" s="14">
        <v>59.26566600000002</v>
      </c>
      <c r="AC191" s="14">
        <v>11.306443000000009</v>
      </c>
      <c r="AD191" s="14">
        <v>56.332457000000005</v>
      </c>
      <c r="AE191" s="14">
        <v>117.92422100000002</v>
      </c>
      <c r="AF191" s="14">
        <v>81.33793399999998</v>
      </c>
      <c r="AG191" s="14">
        <v>60.70064377976104</v>
      </c>
      <c r="AH191" s="14">
        <v>37.402771</v>
      </c>
      <c r="AI191" s="14">
        <v>53.560857149646</v>
      </c>
      <c r="AJ191" s="14">
        <v>54.921554566055995</v>
      </c>
      <c r="AK191" s="14">
        <v>102.88642859376989</v>
      </c>
      <c r="AL191" s="14">
        <v>94.55807460666705</v>
      </c>
      <c r="AM191" s="14">
        <v>270.3849616595386</v>
      </c>
      <c r="AN191" s="14">
        <v>150.14293189217508</v>
      </c>
      <c r="AO191" s="14">
        <v>118.46174993373748</v>
      </c>
      <c r="AP191" s="14">
        <v>169.75131399999998</v>
      </c>
      <c r="AQ191" s="14">
        <v>205.26660800000005</v>
      </c>
      <c r="AR191" s="14">
        <v>160.32988830883508</v>
      </c>
      <c r="AS191" s="14">
        <v>123.07113950482389</v>
      </c>
      <c r="AT191" s="14">
        <v>81.43307555497782</v>
      </c>
      <c r="AU191" s="14">
        <v>116.49056100000001</v>
      </c>
      <c r="AV191" s="14">
        <v>62.32289003033529</v>
      </c>
      <c r="AW191" s="14">
        <v>88.84631099999997</v>
      </c>
    </row>
    <row r="192" spans="1:49" ht="14.25">
      <c r="A192" s="32" t="s">
        <v>56</v>
      </c>
      <c r="B192" s="10">
        <v>-9.3605</v>
      </c>
      <c r="C192" s="10">
        <v>18.5398</v>
      </c>
      <c r="D192" s="10">
        <v>4.536899999999999</v>
      </c>
      <c r="E192" s="10">
        <v>-14.36056</v>
      </c>
      <c r="F192" s="10">
        <v>-5.635599999999999</v>
      </c>
      <c r="G192" s="10">
        <v>-10.78687</v>
      </c>
      <c r="H192" s="10">
        <v>-8.476409999999998</v>
      </c>
      <c r="I192" s="10">
        <v>-24.419041999999997</v>
      </c>
      <c r="J192" s="10">
        <v>-7.51243</v>
      </c>
      <c r="K192" s="10">
        <v>-10.741493</v>
      </c>
      <c r="L192" s="10">
        <v>-22.3988657</v>
      </c>
      <c r="M192" s="10">
        <v>6.0653127</v>
      </c>
      <c r="N192" s="10">
        <v>-24.368119999999998</v>
      </c>
      <c r="O192" s="10">
        <v>17.290639999999996</v>
      </c>
      <c r="P192" s="10">
        <v>2.225530000000001</v>
      </c>
      <c r="Q192" s="10">
        <v>-0.08728300000000733</v>
      </c>
      <c r="R192" s="10">
        <v>-6.023912999999996</v>
      </c>
      <c r="S192" s="10">
        <v>-15.360990999999999</v>
      </c>
      <c r="T192" s="10">
        <v>7.928382999999995</v>
      </c>
      <c r="U192" s="10">
        <v>13.192328</v>
      </c>
      <c r="V192" s="10">
        <v>-3.0642899999999997</v>
      </c>
      <c r="W192" s="10">
        <v>-0.08189899999999907</v>
      </c>
      <c r="X192" s="11">
        <v>-3.8137519999999974</v>
      </c>
      <c r="Y192" s="11">
        <v>6.587348000000003</v>
      </c>
      <c r="Z192" s="11">
        <v>7.075015</v>
      </c>
      <c r="AA192" s="11">
        <v>1.5487509999999964</v>
      </c>
      <c r="AB192" s="11">
        <v>-3.864607</v>
      </c>
      <c r="AC192" s="11">
        <v>25.553738</v>
      </c>
      <c r="AD192" s="11">
        <v>11.14004325161603</v>
      </c>
      <c r="AE192" s="11">
        <v>26.451629708753693</v>
      </c>
      <c r="AF192" s="11">
        <v>23.353185107244713</v>
      </c>
      <c r="AG192" s="11">
        <v>-28.743120286269097</v>
      </c>
      <c r="AH192" s="11">
        <v>19.173626329989126</v>
      </c>
      <c r="AI192" s="11">
        <v>22.96597885511949</v>
      </c>
      <c r="AJ192" s="11">
        <v>-13.52725417208022</v>
      </c>
      <c r="AK192" s="11">
        <v>76.55983026535743</v>
      </c>
      <c r="AL192" s="11">
        <v>24.411797617457893</v>
      </c>
      <c r="AM192" s="11">
        <v>-1.7490504154367161</v>
      </c>
      <c r="AN192" s="11">
        <v>-0.18586664340399323</v>
      </c>
      <c r="AO192" s="11">
        <v>8.900812736282804</v>
      </c>
      <c r="AP192" s="11">
        <v>5.473554663330398</v>
      </c>
      <c r="AQ192" s="11">
        <v>-3.4878820263017296</v>
      </c>
      <c r="AR192" s="11">
        <v>-0.9400623559150658</v>
      </c>
      <c r="AS192" s="11">
        <v>-23.712289928689685</v>
      </c>
      <c r="AT192" s="11">
        <v>2.764245619551535</v>
      </c>
      <c r="AU192" s="11">
        <v>-3.913683816987665</v>
      </c>
      <c r="AV192" s="11">
        <v>106.49748279907973</v>
      </c>
      <c r="AW192" s="11">
        <v>6.031239371276376</v>
      </c>
    </row>
    <row r="193" spans="1:49" ht="12">
      <c r="A193" s="24" t="s">
        <v>3</v>
      </c>
      <c r="B193" s="13">
        <v>7.4309</v>
      </c>
      <c r="C193" s="13">
        <v>35.71731</v>
      </c>
      <c r="D193" s="13">
        <v>20.4084</v>
      </c>
      <c r="E193" s="13">
        <v>21.697849999999995</v>
      </c>
      <c r="F193" s="13">
        <v>8.609729999999999</v>
      </c>
      <c r="G193" s="13">
        <v>16.13989</v>
      </c>
      <c r="H193" s="13">
        <v>18.579339999999995</v>
      </c>
      <c r="I193" s="13">
        <v>20.375238000000003</v>
      </c>
      <c r="J193" s="13">
        <v>17.99645</v>
      </c>
      <c r="K193" s="13">
        <v>12.647139</v>
      </c>
      <c r="L193" s="13">
        <v>9.138705999999999</v>
      </c>
      <c r="M193" s="13">
        <v>30.130563000000002</v>
      </c>
      <c r="N193" s="13">
        <v>13.37151</v>
      </c>
      <c r="O193" s="13">
        <f>10.33597+6.95467</f>
        <v>17.29064</v>
      </c>
      <c r="P193" s="13">
        <v>17.49218</v>
      </c>
      <c r="Q193" s="13">
        <v>14.158696999999997</v>
      </c>
      <c r="R193" s="13">
        <v>12.689155000000003</v>
      </c>
      <c r="S193" s="13">
        <v>1.974859999999996</v>
      </c>
      <c r="T193" s="13">
        <v>22.855824</v>
      </c>
      <c r="U193" s="13">
        <v>49.126167</v>
      </c>
      <c r="V193" s="13">
        <v>1.624651</v>
      </c>
      <c r="W193" s="13">
        <v>4.278267000000001</v>
      </c>
      <c r="X193" s="14">
        <v>39.035104000000004</v>
      </c>
      <c r="Y193" s="14">
        <v>29.477285000000002</v>
      </c>
      <c r="Z193" s="14">
        <v>17.884182</v>
      </c>
      <c r="AA193" s="14">
        <v>26.641609</v>
      </c>
      <c r="AB193" s="14">
        <v>0.178981</v>
      </c>
      <c r="AC193" s="14">
        <v>30.978232</v>
      </c>
      <c r="AD193" s="14">
        <v>13.48300725161603</v>
      </c>
      <c r="AE193" s="14">
        <v>34.500809999999994</v>
      </c>
      <c r="AF193" s="14">
        <v>24.520321107244712</v>
      </c>
      <c r="AG193" s="14">
        <v>0.4825847137309032</v>
      </c>
      <c r="AH193" s="14">
        <v>23.989267329989126</v>
      </c>
      <c r="AI193" s="14">
        <v>30.181277855119493</v>
      </c>
      <c r="AJ193" s="14">
        <v>13.801522827919783</v>
      </c>
      <c r="AK193" s="14">
        <v>84.34523826535742</v>
      </c>
      <c r="AL193" s="14">
        <v>29.47508161745789</v>
      </c>
      <c r="AM193" s="14">
        <v>6.498524070015556</v>
      </c>
      <c r="AN193" s="14">
        <v>5.991378999999999</v>
      </c>
      <c r="AO193" s="14">
        <v>18.851263236282804</v>
      </c>
      <c r="AP193" s="14">
        <v>15.4382566633304</v>
      </c>
      <c r="AQ193" s="14">
        <v>0.4568870000000005</v>
      </c>
      <c r="AR193" s="14">
        <v>0.3976719999999993</v>
      </c>
      <c r="AS193" s="14">
        <v>0.8530580000000004</v>
      </c>
      <c r="AT193" s="14">
        <v>4.987887619551534</v>
      </c>
      <c r="AU193" s="14">
        <v>4.44365</v>
      </c>
      <c r="AV193" s="14">
        <v>109.90232779907974</v>
      </c>
      <c r="AW193" s="14">
        <v>10.630546371276376</v>
      </c>
    </row>
    <row r="194" spans="1:49" ht="12">
      <c r="A194" s="24" t="s">
        <v>4</v>
      </c>
      <c r="B194" s="13">
        <v>16.7914</v>
      </c>
      <c r="C194" s="13">
        <v>17.17751</v>
      </c>
      <c r="D194" s="13">
        <v>15.871499999999997</v>
      </c>
      <c r="E194" s="13">
        <v>36.05841</v>
      </c>
      <c r="F194" s="13">
        <v>14.24533</v>
      </c>
      <c r="G194" s="13">
        <v>26.926759999999998</v>
      </c>
      <c r="H194" s="13">
        <v>27.055750000000003</v>
      </c>
      <c r="I194" s="13">
        <v>44.79428</v>
      </c>
      <c r="J194" s="13">
        <v>25.508879999999998</v>
      </c>
      <c r="K194" s="13">
        <v>23.38863200000001</v>
      </c>
      <c r="L194" s="13">
        <v>31.5375717</v>
      </c>
      <c r="M194" s="13">
        <v>24.065250300000002</v>
      </c>
      <c r="N194" s="13">
        <v>37.739630000000005</v>
      </c>
      <c r="O194" s="13">
        <v>0</v>
      </c>
      <c r="P194" s="13">
        <v>15.266650000000002</v>
      </c>
      <c r="Q194" s="13">
        <v>14.245979999999996</v>
      </c>
      <c r="R194" s="13">
        <v>18.713068</v>
      </c>
      <c r="S194" s="13">
        <v>17.335850999999998</v>
      </c>
      <c r="T194" s="13">
        <v>14.927441000000009</v>
      </c>
      <c r="U194" s="13">
        <v>35.933839</v>
      </c>
      <c r="V194" s="13">
        <v>4.688941</v>
      </c>
      <c r="W194" s="13">
        <v>4.360166</v>
      </c>
      <c r="X194" s="14">
        <v>42.848856</v>
      </c>
      <c r="Y194" s="14">
        <v>22.889936999999996</v>
      </c>
      <c r="Z194" s="14">
        <v>10.809167</v>
      </c>
      <c r="AA194" s="14">
        <v>25.092858</v>
      </c>
      <c r="AB194" s="14">
        <v>4.043587999999999</v>
      </c>
      <c r="AC194" s="14">
        <v>5.424493999999999</v>
      </c>
      <c r="AD194" s="14">
        <v>2.342964</v>
      </c>
      <c r="AE194" s="14">
        <v>8.049180291246303</v>
      </c>
      <c r="AF194" s="14">
        <v>1.167136</v>
      </c>
      <c r="AG194" s="14">
        <v>29.225704999999998</v>
      </c>
      <c r="AH194" s="14">
        <v>4.815641</v>
      </c>
      <c r="AI194" s="14">
        <v>7.215298999999999</v>
      </c>
      <c r="AJ194" s="14">
        <v>27.328777</v>
      </c>
      <c r="AK194" s="14">
        <v>7.785407999999995</v>
      </c>
      <c r="AL194" s="14">
        <v>5.063284</v>
      </c>
      <c r="AM194" s="14">
        <v>8.24757448545227</v>
      </c>
      <c r="AN194" s="14">
        <v>6.1772456434039915</v>
      </c>
      <c r="AO194" s="14">
        <v>9.950450499999999</v>
      </c>
      <c r="AP194" s="14">
        <v>9.964701999999999</v>
      </c>
      <c r="AQ194" s="14">
        <v>3.94476902630173</v>
      </c>
      <c r="AR194" s="14">
        <v>1.3377343559150652</v>
      </c>
      <c r="AS194" s="14">
        <v>24.56534792868968</v>
      </c>
      <c r="AT194" s="14">
        <v>2.223642</v>
      </c>
      <c r="AU194" s="14">
        <v>8.357333816987666</v>
      </c>
      <c r="AV194" s="14">
        <v>3.4048450000000003</v>
      </c>
      <c r="AW194" s="14">
        <v>4.599307</v>
      </c>
    </row>
    <row r="195" spans="1:49" ht="11.25">
      <c r="A195" s="33" t="s">
        <v>47</v>
      </c>
      <c r="B195" s="16">
        <v>0</v>
      </c>
      <c r="C195" s="16">
        <v>16.90566</v>
      </c>
      <c r="D195" s="16">
        <v>8.33119</v>
      </c>
      <c r="E195" s="16">
        <v>0.61599</v>
      </c>
      <c r="F195" s="16">
        <v>-2.94413</v>
      </c>
      <c r="G195" s="16">
        <v>1.2294699999999998</v>
      </c>
      <c r="H195" s="16">
        <v>-0.36679000000000017</v>
      </c>
      <c r="I195" s="16">
        <v>-8.201756999999999</v>
      </c>
      <c r="J195" s="16">
        <v>2.23728</v>
      </c>
      <c r="K195" s="16">
        <v>-2.797713999999999</v>
      </c>
      <c r="L195" s="16">
        <v>-9.6495677</v>
      </c>
      <c r="M195" s="16">
        <v>14.9672757</v>
      </c>
      <c r="N195" s="16">
        <v>-4.52362</v>
      </c>
      <c r="O195" s="16">
        <v>-4.790590000000001</v>
      </c>
      <c r="P195" s="16">
        <v>-0.9795599999999993</v>
      </c>
      <c r="Q195" s="16">
        <v>-0.7657139999999991</v>
      </c>
      <c r="R195" s="16">
        <v>-7.414126999999997</v>
      </c>
      <c r="S195" s="16">
        <v>-7.553760000000004</v>
      </c>
      <c r="T195" s="16">
        <v>-4.8044319999999985</v>
      </c>
      <c r="U195" s="16">
        <v>19.843808</v>
      </c>
      <c r="V195" s="16">
        <v>-3.0716449999999997</v>
      </c>
      <c r="W195" s="16">
        <v>-0.02248899999999965</v>
      </c>
      <c r="X195" s="17">
        <v>-8.787442000000002</v>
      </c>
      <c r="Y195" s="17">
        <v>1.7235820000000017</v>
      </c>
      <c r="Z195" s="17">
        <v>3.444249999999999</v>
      </c>
      <c r="AA195" s="17">
        <v>-3.085222000000004</v>
      </c>
      <c r="AB195" s="17">
        <v>-0.21994699999999992</v>
      </c>
      <c r="AC195" s="17">
        <v>-0.002011000000000131</v>
      </c>
      <c r="AD195" s="17">
        <v>6.4988862516160255</v>
      </c>
      <c r="AE195" s="17">
        <v>-5.7729142912463045</v>
      </c>
      <c r="AF195" s="17">
        <v>3.8275751072447086</v>
      </c>
      <c r="AG195" s="17">
        <v>0.06099071373090337</v>
      </c>
      <c r="AH195" s="17">
        <v>7.055361329989147</v>
      </c>
      <c r="AI195" s="17">
        <v>4.062923855119478</v>
      </c>
      <c r="AJ195" s="17">
        <v>1.15475682791978</v>
      </c>
      <c r="AK195" s="17">
        <v>26.35214926535743</v>
      </c>
      <c r="AL195" s="17">
        <v>0.42139661745793605</v>
      </c>
      <c r="AM195" s="17">
        <v>-2.100016915436717</v>
      </c>
      <c r="AN195" s="17">
        <v>-0.02524664340399184</v>
      </c>
      <c r="AO195" s="17">
        <v>8.564310236282802</v>
      </c>
      <c r="AP195" s="17">
        <v>5.637007663330397</v>
      </c>
      <c r="AQ195" s="17">
        <v>-3.2484310263017293</v>
      </c>
      <c r="AR195" s="17">
        <v>-0.9366673559150647</v>
      </c>
      <c r="AS195" s="17">
        <v>-23.813705928689682</v>
      </c>
      <c r="AT195" s="17">
        <v>2.6986766195515344</v>
      </c>
      <c r="AU195" s="17">
        <v>-3.9033918169876642</v>
      </c>
      <c r="AV195" s="17">
        <v>106.46606479907972</v>
      </c>
      <c r="AW195" s="17">
        <v>5.026760371276375</v>
      </c>
    </row>
    <row r="196" spans="1:49" ht="12">
      <c r="A196" s="31" t="s">
        <v>3</v>
      </c>
      <c r="B196" s="13">
        <v>0</v>
      </c>
      <c r="C196" s="13">
        <v>34.339079999999996</v>
      </c>
      <c r="D196" s="13">
        <v>15.685740000000003</v>
      </c>
      <c r="E196" s="13">
        <v>17.665979999999998</v>
      </c>
      <c r="F196" s="13">
        <v>6.46438</v>
      </c>
      <c r="G196" s="13">
        <v>11.54445</v>
      </c>
      <c r="H196" s="13">
        <v>13.575639999999996</v>
      </c>
      <c r="I196" s="13">
        <v>9.066916999999997</v>
      </c>
      <c r="J196" s="13">
        <v>14.52751</v>
      </c>
      <c r="K196" s="13">
        <v>7.802705</v>
      </c>
      <c r="L196" s="13">
        <v>5.031424999999999</v>
      </c>
      <c r="M196" s="13">
        <v>26.738647000000004</v>
      </c>
      <c r="N196" s="13">
        <v>9.9513</v>
      </c>
      <c r="O196" s="13">
        <v>6.662680000000002</v>
      </c>
      <c r="P196" s="13">
        <v>10.834859999999999</v>
      </c>
      <c r="Q196" s="13">
        <v>10.527245999999995</v>
      </c>
      <c r="R196" s="13">
        <v>8.216884000000002</v>
      </c>
      <c r="S196" s="13">
        <v>6.351172</v>
      </c>
      <c r="T196" s="13">
        <v>6.541825999999997</v>
      </c>
      <c r="U196" s="13">
        <v>40.187127</v>
      </c>
      <c r="V196" s="13">
        <v>1.170433</v>
      </c>
      <c r="W196" s="13">
        <v>3.6034730000000015</v>
      </c>
      <c r="X196" s="14">
        <v>17.54998</v>
      </c>
      <c r="Y196" s="14">
        <v>16.977415</v>
      </c>
      <c r="Z196" s="14">
        <v>10.430280999999997</v>
      </c>
      <c r="AA196" s="14">
        <v>13.698172999999997</v>
      </c>
      <c r="AB196" s="14">
        <v>0.05453</v>
      </c>
      <c r="AC196" s="14">
        <v>0.3432309999999999</v>
      </c>
      <c r="AD196" s="14">
        <v>6.7115242516160265</v>
      </c>
      <c r="AE196" s="14">
        <v>1.201817</v>
      </c>
      <c r="AF196" s="14">
        <v>4.570804107244709</v>
      </c>
      <c r="AG196" s="14">
        <v>0.3743197137309033</v>
      </c>
      <c r="AH196" s="14">
        <v>7.427605329989148</v>
      </c>
      <c r="AI196" s="14">
        <v>5.621283855119478</v>
      </c>
      <c r="AJ196" s="14">
        <v>1.4921258279197798</v>
      </c>
      <c r="AK196" s="14">
        <v>28.42986026535743</v>
      </c>
      <c r="AL196" s="14">
        <v>0.565797617457936</v>
      </c>
      <c r="AM196" s="14">
        <v>2.527020570015555</v>
      </c>
      <c r="AN196" s="14">
        <v>0.24136100000000002</v>
      </c>
      <c r="AO196" s="14">
        <v>8.5954322362828</v>
      </c>
      <c r="AP196" s="14">
        <v>5.639494663330397</v>
      </c>
      <c r="AQ196" s="14">
        <v>0.026949</v>
      </c>
      <c r="AR196" s="14">
        <v>0.140984</v>
      </c>
      <c r="AS196" s="14">
        <v>0</v>
      </c>
      <c r="AT196" s="14">
        <v>2.6986766195515344</v>
      </c>
      <c r="AU196" s="14">
        <v>0</v>
      </c>
      <c r="AV196" s="14">
        <v>106.46713079907973</v>
      </c>
      <c r="AW196" s="14">
        <v>5.026760371276375</v>
      </c>
    </row>
    <row r="197" spans="1:49" ht="12">
      <c r="A197" s="31" t="s">
        <v>4</v>
      </c>
      <c r="B197" s="13">
        <v>0</v>
      </c>
      <c r="C197" s="13">
        <v>17.433419999999995</v>
      </c>
      <c r="D197" s="13">
        <v>7.354550000000003</v>
      </c>
      <c r="E197" s="13">
        <v>17.049989999999998</v>
      </c>
      <c r="F197" s="13">
        <v>9.40851</v>
      </c>
      <c r="G197" s="13">
        <v>10.314979999999998</v>
      </c>
      <c r="H197" s="13">
        <v>13.942430000000002</v>
      </c>
      <c r="I197" s="13">
        <v>17.26867399999999</v>
      </c>
      <c r="J197" s="13">
        <v>12.29023</v>
      </c>
      <c r="K197" s="13">
        <v>10.600419</v>
      </c>
      <c r="L197" s="13">
        <v>14.680992700000001</v>
      </c>
      <c r="M197" s="13">
        <v>11.771371299999998</v>
      </c>
      <c r="N197" s="13">
        <v>14.474920000000001</v>
      </c>
      <c r="O197" s="13">
        <v>11.45327</v>
      </c>
      <c r="P197" s="13">
        <v>11.814419999999998</v>
      </c>
      <c r="Q197" s="13">
        <v>11.292959999999994</v>
      </c>
      <c r="R197" s="13">
        <v>15.631010999999999</v>
      </c>
      <c r="S197" s="13">
        <v>13.904932000000004</v>
      </c>
      <c r="T197" s="13">
        <v>11.346257999999992</v>
      </c>
      <c r="U197" s="13">
        <v>20.343319</v>
      </c>
      <c r="V197" s="13">
        <v>4.242077999999999</v>
      </c>
      <c r="W197" s="13">
        <v>3.625962000000001</v>
      </c>
      <c r="X197" s="14">
        <v>26.337422</v>
      </c>
      <c r="Y197" s="14">
        <v>15.253832999999997</v>
      </c>
      <c r="Z197" s="14">
        <v>6.986031</v>
      </c>
      <c r="AA197" s="14">
        <v>16.783395000000002</v>
      </c>
      <c r="AB197" s="14">
        <v>0.2744769999999999</v>
      </c>
      <c r="AC197" s="14">
        <v>0.34524200000000005</v>
      </c>
      <c r="AD197" s="14">
        <v>0.212638</v>
      </c>
      <c r="AE197" s="14">
        <v>6.974731291246303</v>
      </c>
      <c r="AF197" s="14">
        <v>0.743229</v>
      </c>
      <c r="AG197" s="14">
        <v>0.31332899999999986</v>
      </c>
      <c r="AH197" s="14">
        <v>0.372244</v>
      </c>
      <c r="AI197" s="14">
        <v>1.5583600000000002</v>
      </c>
      <c r="AJ197" s="14">
        <v>0.33736899999999975</v>
      </c>
      <c r="AK197" s="14">
        <v>2.0777110000000003</v>
      </c>
      <c r="AL197" s="14">
        <v>0.144401</v>
      </c>
      <c r="AM197" s="14">
        <v>4.627037485452272</v>
      </c>
      <c r="AN197" s="14">
        <v>0.26660764340399185</v>
      </c>
      <c r="AO197" s="14">
        <v>0.031122000000000018</v>
      </c>
      <c r="AP197" s="14">
        <v>0.0024869999999999996</v>
      </c>
      <c r="AQ197" s="14">
        <v>3.27538002630173</v>
      </c>
      <c r="AR197" s="14">
        <v>1.0776513559150647</v>
      </c>
      <c r="AS197" s="14">
        <v>23.813705928689682</v>
      </c>
      <c r="AT197" s="14">
        <v>0</v>
      </c>
      <c r="AU197" s="14">
        <v>3.9033918169876642</v>
      </c>
      <c r="AV197" s="14">
        <v>0.001066</v>
      </c>
      <c r="AW197" s="14">
        <v>0</v>
      </c>
    </row>
    <row r="198" spans="1:49" ht="11.25">
      <c r="A198" s="33" t="s">
        <v>48</v>
      </c>
      <c r="B198" s="16">
        <v>-9.3605</v>
      </c>
      <c r="C198" s="16">
        <v>1.6341400000000004</v>
      </c>
      <c r="D198" s="16">
        <v>-3.79429</v>
      </c>
      <c r="E198" s="16">
        <v>-14.97655</v>
      </c>
      <c r="F198" s="16">
        <v>-2.6914700000000007</v>
      </c>
      <c r="G198" s="16">
        <v>-12.01634</v>
      </c>
      <c r="H198" s="16">
        <v>-8.109619999999998</v>
      </c>
      <c r="I198" s="16">
        <v>-16.217285</v>
      </c>
      <c r="J198" s="16">
        <v>-9.74971</v>
      </c>
      <c r="K198" s="16">
        <v>-7.943778999999999</v>
      </c>
      <c r="L198" s="16">
        <v>-12.749298000000003</v>
      </c>
      <c r="M198" s="16">
        <v>-8.901962999999995</v>
      </c>
      <c r="N198" s="16">
        <v>-19.8445</v>
      </c>
      <c r="O198" s="16">
        <v>22.08123</v>
      </c>
      <c r="P198" s="16">
        <v>3.2050899999999998</v>
      </c>
      <c r="Q198" s="16">
        <v>0.6784310000000007</v>
      </c>
      <c r="R198" s="16">
        <v>1.3902140000000003</v>
      </c>
      <c r="S198" s="16">
        <v>-7.807231</v>
      </c>
      <c r="T198" s="16">
        <v>12.732814999999999</v>
      </c>
      <c r="U198" s="16">
        <v>-6.65148</v>
      </c>
      <c r="V198" s="16">
        <v>0.007354999999999928</v>
      </c>
      <c r="W198" s="16">
        <v>-0.05940999999999986</v>
      </c>
      <c r="X198" s="17">
        <v>4.97369</v>
      </c>
      <c r="Y198" s="17">
        <v>4.863766</v>
      </c>
      <c r="Z198" s="17">
        <v>3.6307650000000002</v>
      </c>
      <c r="AA198" s="17">
        <v>4.633972999999998</v>
      </c>
      <c r="AB198" s="17">
        <v>-3.6446599999999996</v>
      </c>
      <c r="AC198" s="17">
        <v>25.555749000000002</v>
      </c>
      <c r="AD198" s="17">
        <v>4.641157000000004</v>
      </c>
      <c r="AE198" s="17">
        <v>32.224543999999995</v>
      </c>
      <c r="AF198" s="17">
        <v>19.525610000000007</v>
      </c>
      <c r="AG198" s="17">
        <v>-28.804111000000002</v>
      </c>
      <c r="AH198" s="17">
        <v>12.118264999999978</v>
      </c>
      <c r="AI198" s="17">
        <v>18.903055000000013</v>
      </c>
      <c r="AJ198" s="17">
        <v>-14.682010999999996</v>
      </c>
      <c r="AK198" s="17">
        <v>50.207681</v>
      </c>
      <c r="AL198" s="17">
        <v>23.990400999999956</v>
      </c>
      <c r="AM198" s="17">
        <v>0.35096650000000085</v>
      </c>
      <c r="AN198" s="17">
        <v>-0.16062000000000115</v>
      </c>
      <c r="AO198" s="17">
        <v>0.3365025</v>
      </c>
      <c r="AP198" s="17">
        <v>-0.1634530000000005</v>
      </c>
      <c r="AQ198" s="17">
        <v>-0.23945099999999975</v>
      </c>
      <c r="AR198" s="17">
        <v>-0.0033950000000011644</v>
      </c>
      <c r="AS198" s="17">
        <v>0.10141600000000092</v>
      </c>
      <c r="AT198" s="17">
        <v>0.06556900000000024</v>
      </c>
      <c r="AU198" s="17">
        <v>-0.010292000000000698</v>
      </c>
      <c r="AV198" s="17">
        <v>0.0314179999999993</v>
      </c>
      <c r="AW198" s="17">
        <v>1.0044790000000001</v>
      </c>
    </row>
    <row r="199" spans="1:49" ht="12">
      <c r="A199" s="31" t="s">
        <v>3</v>
      </c>
      <c r="B199" s="13">
        <v>7.4309</v>
      </c>
      <c r="C199" s="13">
        <f>1.37823+0.25591</f>
        <v>1.6341400000000001</v>
      </c>
      <c r="D199" s="13">
        <v>4.722660000000001</v>
      </c>
      <c r="E199" s="13">
        <v>4.031869999999998</v>
      </c>
      <c r="F199" s="13">
        <v>2.14535</v>
      </c>
      <c r="G199" s="13">
        <v>4.59544</v>
      </c>
      <c r="H199" s="13">
        <v>5.003700000000001</v>
      </c>
      <c r="I199" s="13">
        <v>11.308321000000001</v>
      </c>
      <c r="J199" s="13">
        <v>3.46894</v>
      </c>
      <c r="K199" s="13">
        <v>4.844434</v>
      </c>
      <c r="L199" s="13">
        <v>4.107281</v>
      </c>
      <c r="M199" s="13">
        <v>3.391916</v>
      </c>
      <c r="N199" s="13">
        <v>3.42021</v>
      </c>
      <c r="O199" s="13">
        <f>3.67329+18.40794</f>
        <v>22.08123</v>
      </c>
      <c r="P199" s="13">
        <v>6.65732</v>
      </c>
      <c r="Q199" s="13">
        <v>3.6314509999999984</v>
      </c>
      <c r="R199" s="13">
        <v>4.472271</v>
      </c>
      <c r="S199" s="13">
        <v>0</v>
      </c>
      <c r="T199" s="13">
        <v>16.313997999999998</v>
      </c>
      <c r="U199" s="13">
        <v>8.93904</v>
      </c>
      <c r="V199" s="13">
        <v>0.45421799999999996</v>
      </c>
      <c r="W199" s="13">
        <v>0.6747940000000001</v>
      </c>
      <c r="X199" s="14">
        <v>21.485124</v>
      </c>
      <c r="Y199" s="14">
        <v>12.499870000000001</v>
      </c>
      <c r="Z199" s="14">
        <v>7.453900999999999</v>
      </c>
      <c r="AA199" s="14">
        <v>12.943435999999998</v>
      </c>
      <c r="AB199" s="14">
        <v>0.12445099999999996</v>
      </c>
      <c r="AC199" s="14">
        <v>30.635001000000003</v>
      </c>
      <c r="AD199" s="14">
        <v>6.771483000000004</v>
      </c>
      <c r="AE199" s="14">
        <v>33.29899299999999</v>
      </c>
      <c r="AF199" s="14">
        <v>19.94951700000001</v>
      </c>
      <c r="AG199" s="14">
        <v>0.108265</v>
      </c>
      <c r="AH199" s="14">
        <v>16.561661999999977</v>
      </c>
      <c r="AI199" s="14">
        <v>24.559994000000014</v>
      </c>
      <c r="AJ199" s="14">
        <v>12.309397</v>
      </c>
      <c r="AK199" s="14">
        <v>55.915378000000004</v>
      </c>
      <c r="AL199" s="14">
        <v>28.909283999999953</v>
      </c>
      <c r="AM199" s="14">
        <v>3.9715035000000007</v>
      </c>
      <c r="AN199" s="14">
        <v>5.750017999999999</v>
      </c>
      <c r="AO199" s="14">
        <v>10.255831</v>
      </c>
      <c r="AP199" s="14">
        <v>9.798762</v>
      </c>
      <c r="AQ199" s="14">
        <v>0.4299380000000005</v>
      </c>
      <c r="AR199" s="14">
        <v>0.2566879999999993</v>
      </c>
      <c r="AS199" s="14">
        <v>0.8530580000000004</v>
      </c>
      <c r="AT199" s="14">
        <v>2.289211</v>
      </c>
      <c r="AU199" s="14">
        <v>4.44365</v>
      </c>
      <c r="AV199" s="14">
        <v>3.4351969999999996</v>
      </c>
      <c r="AW199" s="14">
        <v>5.603786</v>
      </c>
    </row>
    <row r="200" spans="1:49" ht="12">
      <c r="A200" s="31" t="s">
        <v>4</v>
      </c>
      <c r="B200" s="13">
        <v>16.7914</v>
      </c>
      <c r="C200" s="13">
        <v>0</v>
      </c>
      <c r="D200" s="13">
        <v>8.516950000000001</v>
      </c>
      <c r="E200" s="13">
        <v>19.008420000000005</v>
      </c>
      <c r="F200" s="13">
        <v>4.83682</v>
      </c>
      <c r="G200" s="13">
        <v>16.611780000000003</v>
      </c>
      <c r="H200" s="13">
        <v>13.113319999999998</v>
      </c>
      <c r="I200" s="13">
        <v>27.525605999999996</v>
      </c>
      <c r="J200" s="13">
        <v>13.21865</v>
      </c>
      <c r="K200" s="13">
        <v>12.788212999999999</v>
      </c>
      <c r="L200" s="13">
        <v>16.856579000000007</v>
      </c>
      <c r="M200" s="13">
        <v>12.29387899999999</v>
      </c>
      <c r="N200" s="13">
        <v>23.26471</v>
      </c>
      <c r="O200" s="13">
        <v>0</v>
      </c>
      <c r="P200" s="13">
        <v>3.4522299999999992</v>
      </c>
      <c r="Q200" s="13">
        <v>2.9530200000000004</v>
      </c>
      <c r="R200" s="13">
        <v>3.0820570000000003</v>
      </c>
      <c r="S200" s="13">
        <f>3.430919+4.376312</f>
        <v>7.807231</v>
      </c>
      <c r="T200" s="13">
        <v>3.581183000000001</v>
      </c>
      <c r="U200" s="13">
        <v>15.59052</v>
      </c>
      <c r="V200" s="13">
        <v>0.446863</v>
      </c>
      <c r="W200" s="13">
        <v>0.734204</v>
      </c>
      <c r="X200" s="14">
        <v>16.511433999999998</v>
      </c>
      <c r="Y200" s="14">
        <v>7.6361040000000004</v>
      </c>
      <c r="Z200" s="14">
        <v>3.8231359999999994</v>
      </c>
      <c r="AA200" s="14">
        <v>8.309463000000001</v>
      </c>
      <c r="AB200" s="14">
        <v>3.769110999999999</v>
      </c>
      <c r="AC200" s="14">
        <v>5.079252</v>
      </c>
      <c r="AD200" s="14">
        <v>2.1303259999999997</v>
      </c>
      <c r="AE200" s="14">
        <v>1.0744489999999998</v>
      </c>
      <c r="AF200" s="14">
        <v>0.4239070000000001</v>
      </c>
      <c r="AG200" s="14">
        <v>28.912376</v>
      </c>
      <c r="AH200" s="14">
        <v>4.443397</v>
      </c>
      <c r="AI200" s="14">
        <v>5.656938999999999</v>
      </c>
      <c r="AJ200" s="14">
        <v>26.991407999999996</v>
      </c>
      <c r="AK200" s="14">
        <v>5.707696999999996</v>
      </c>
      <c r="AL200" s="14">
        <v>4.918883</v>
      </c>
      <c r="AM200" s="14">
        <v>3.6205369999999992</v>
      </c>
      <c r="AN200" s="14">
        <v>5.9106380000000005</v>
      </c>
      <c r="AO200" s="14">
        <v>9.9193285</v>
      </c>
      <c r="AP200" s="14">
        <v>9.962215</v>
      </c>
      <c r="AQ200" s="14">
        <v>0.6693890000000002</v>
      </c>
      <c r="AR200" s="14">
        <v>0.2600830000000005</v>
      </c>
      <c r="AS200" s="14">
        <v>0.7516419999999995</v>
      </c>
      <c r="AT200" s="14">
        <v>2.223642</v>
      </c>
      <c r="AU200" s="14">
        <v>4.4539420000000005</v>
      </c>
      <c r="AV200" s="14">
        <v>3.403779</v>
      </c>
      <c r="AW200" s="14">
        <v>4.599307</v>
      </c>
    </row>
    <row r="201" spans="1:49" ht="6" customHeight="1">
      <c r="A201" s="2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</row>
    <row r="202" spans="1:49" ht="13.5">
      <c r="A202" s="34" t="s">
        <v>0</v>
      </c>
      <c r="B202" s="10">
        <v>-12.57</v>
      </c>
      <c r="C202" s="10">
        <v>0.620000000000001</v>
      </c>
      <c r="D202" s="10">
        <v>-10.59</v>
      </c>
      <c r="E202" s="10">
        <v>-41.720000000000006</v>
      </c>
      <c r="F202" s="10">
        <v>-13.090499999999999</v>
      </c>
      <c r="G202" s="10">
        <v>-0.7144000000000013</v>
      </c>
      <c r="H202" s="10">
        <v>-42.3781</v>
      </c>
      <c r="I202" s="10">
        <v>-28.870200000000004</v>
      </c>
      <c r="J202" s="10">
        <v>-20.407</v>
      </c>
      <c r="K202" s="10">
        <v>-13.268899999999999</v>
      </c>
      <c r="L202" s="10">
        <v>-15.2391</v>
      </c>
      <c r="M202" s="10">
        <v>-56.568999999999996</v>
      </c>
      <c r="N202" s="10">
        <v>-106.13</v>
      </c>
      <c r="O202" s="10">
        <v>-49.59</v>
      </c>
      <c r="P202" s="10">
        <v>-150.28463530000008</v>
      </c>
      <c r="Q202" s="10">
        <v>-167.2466619272891</v>
      </c>
      <c r="R202" s="10">
        <v>-152.68190277271088</v>
      </c>
      <c r="S202" s="10">
        <v>-158.7928000000001</v>
      </c>
      <c r="T202" s="10">
        <v>-162.06150000000002</v>
      </c>
      <c r="U202" s="10">
        <v>-281.5344000000001</v>
      </c>
      <c r="V202" s="10">
        <v>-359.0245</v>
      </c>
      <c r="W202" s="10">
        <v>-162.39914000000002</v>
      </c>
      <c r="X202" s="11">
        <v>-344.24300000000005</v>
      </c>
      <c r="Y202" s="11">
        <v>-195.81642</v>
      </c>
      <c r="Z202" s="11">
        <v>-375.11114000000003</v>
      </c>
      <c r="AA202" s="11">
        <v>-320.03886</v>
      </c>
      <c r="AB202" s="11">
        <v>-405.98</v>
      </c>
      <c r="AC202" s="11">
        <v>-799.47</v>
      </c>
      <c r="AD202" s="11">
        <v>-589.9935100000001</v>
      </c>
      <c r="AE202" s="11">
        <v>-762.9009299999999</v>
      </c>
      <c r="AF202" s="11">
        <v>-574.64384</v>
      </c>
      <c r="AG202" s="11">
        <v>-578.95069</v>
      </c>
      <c r="AH202" s="11">
        <v>-683.60739</v>
      </c>
      <c r="AI202" s="11">
        <v>-746.46167</v>
      </c>
      <c r="AJ202" s="11">
        <v>-703.7222</v>
      </c>
      <c r="AK202" s="11">
        <v>-713.9734</v>
      </c>
      <c r="AL202" s="11">
        <v>-1439.102448</v>
      </c>
      <c r="AM202" s="11">
        <v>-1281.6361658120002</v>
      </c>
      <c r="AN202" s="11">
        <v>-986.989111761</v>
      </c>
      <c r="AO202" s="11">
        <v>-899.3142979269999</v>
      </c>
      <c r="AP202" s="11">
        <v>-1808.231135</v>
      </c>
      <c r="AQ202" s="11">
        <v>-1127.3297921320006</v>
      </c>
      <c r="AR202" s="11">
        <v>-1022.0250739879993</v>
      </c>
      <c r="AS202" s="11">
        <v>-837.8048852799994</v>
      </c>
      <c r="AT202" s="11">
        <v>-656.571940709</v>
      </c>
      <c r="AU202" s="11">
        <v>-1039.506557898367</v>
      </c>
      <c r="AV202" s="11">
        <v>-1047.518828927</v>
      </c>
      <c r="AW202" s="11">
        <v>-1259.8413110439997</v>
      </c>
    </row>
    <row r="203" spans="1:49" ht="12">
      <c r="A203" s="18" t="s">
        <v>3</v>
      </c>
      <c r="B203" s="13">
        <v>0</v>
      </c>
      <c r="C203" s="13">
        <f>0.24+0.380000000000001</f>
        <v>0.620000000000001</v>
      </c>
      <c r="D203" s="13">
        <v>0</v>
      </c>
      <c r="E203" s="13">
        <v>0</v>
      </c>
      <c r="F203" s="13">
        <v>3.65</v>
      </c>
      <c r="G203" s="13">
        <v>3.72</v>
      </c>
      <c r="H203" s="13">
        <v>2.5100000000000007</v>
      </c>
      <c r="I203" s="13">
        <v>2.639999999999999</v>
      </c>
      <c r="J203" s="13">
        <v>1.04</v>
      </c>
      <c r="K203" s="13">
        <v>4.76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1.842592439946602</v>
      </c>
      <c r="S203" s="13">
        <v>0</v>
      </c>
      <c r="T203" s="13">
        <v>0</v>
      </c>
      <c r="U203" s="13">
        <v>0</v>
      </c>
      <c r="V203" s="13">
        <v>0</v>
      </c>
      <c r="W203" s="13">
        <v>0.81</v>
      </c>
      <c r="X203" s="14">
        <v>0</v>
      </c>
      <c r="Y203" s="14">
        <v>1.85</v>
      </c>
      <c r="Z203" s="14">
        <v>3.0999999999999943</v>
      </c>
      <c r="AA203" s="14">
        <v>1.4500000000000057</v>
      </c>
      <c r="AB203" s="14">
        <v>0.32</v>
      </c>
      <c r="AC203" s="14">
        <v>0</v>
      </c>
      <c r="AD203" s="14">
        <v>5.110000000000003</v>
      </c>
      <c r="AE203" s="14">
        <v>0.6999999999999986</v>
      </c>
      <c r="AF203" s="14">
        <v>7.32</v>
      </c>
      <c r="AG203" s="14">
        <v>6.309999999999998</v>
      </c>
      <c r="AH203" s="14">
        <v>1.6099999999999994</v>
      </c>
      <c r="AI203" s="14">
        <v>1.0899999999999999</v>
      </c>
      <c r="AJ203" s="14">
        <v>0.02</v>
      </c>
      <c r="AK203" s="14">
        <v>3.7397000000000005</v>
      </c>
      <c r="AL203" s="14">
        <v>1.8941519999999983</v>
      </c>
      <c r="AM203" s="14">
        <v>0.6018096639999978</v>
      </c>
      <c r="AN203" s="14">
        <v>0</v>
      </c>
      <c r="AO203" s="14">
        <v>2.2938700039999986</v>
      </c>
      <c r="AP203" s="14">
        <v>0</v>
      </c>
      <c r="AQ203" s="14">
        <v>0</v>
      </c>
      <c r="AR203" s="14">
        <v>0.9093260119999992</v>
      </c>
      <c r="AS203" s="14">
        <v>0.14053571500000042</v>
      </c>
      <c r="AT203" s="14">
        <v>1.4132592910000028</v>
      </c>
      <c r="AU203" s="14">
        <v>0</v>
      </c>
      <c r="AV203" s="14">
        <v>0</v>
      </c>
      <c r="AW203" s="14">
        <v>0</v>
      </c>
    </row>
    <row r="204" spans="1:49" ht="12">
      <c r="A204" s="18" t="s">
        <v>4</v>
      </c>
      <c r="B204" s="13">
        <v>12.57</v>
      </c>
      <c r="C204" s="13">
        <v>0</v>
      </c>
      <c r="D204" s="13">
        <f>10.35+0.24</f>
        <v>10.59</v>
      </c>
      <c r="E204" s="13">
        <v>41.720000000000006</v>
      </c>
      <c r="F204" s="13">
        <v>16.7405</v>
      </c>
      <c r="G204" s="13">
        <v>4.434399999999997</v>
      </c>
      <c r="H204" s="13">
        <v>44.88810000000001</v>
      </c>
      <c r="I204" s="13">
        <v>31.510199999999998</v>
      </c>
      <c r="J204" s="13">
        <v>21.447</v>
      </c>
      <c r="K204" s="13">
        <v>18.028900000000004</v>
      </c>
      <c r="L204" s="13">
        <v>15.2391</v>
      </c>
      <c r="M204" s="13">
        <f>54.839+1.73</f>
        <v>56.568999999999996</v>
      </c>
      <c r="N204" s="13">
        <v>106.13</v>
      </c>
      <c r="O204" s="13">
        <v>49.59</v>
      </c>
      <c r="P204" s="13">
        <v>150.28463530000008</v>
      </c>
      <c r="Q204" s="13">
        <v>167.2466619272891</v>
      </c>
      <c r="R204" s="13">
        <v>154.52449521265748</v>
      </c>
      <c r="S204" s="13">
        <f>156.950207560054+1.8425924399466</f>
        <v>158.7928000000006</v>
      </c>
      <c r="T204" s="13">
        <v>162.06150000000002</v>
      </c>
      <c r="U204" s="13">
        <v>281.5344000000001</v>
      </c>
      <c r="V204" s="13">
        <v>359.0245</v>
      </c>
      <c r="W204" s="13">
        <v>163.20914000000002</v>
      </c>
      <c r="X204" s="14">
        <v>344.24300000000005</v>
      </c>
      <c r="Y204" s="14">
        <v>197.66642</v>
      </c>
      <c r="Z204" s="14">
        <v>378.21114</v>
      </c>
      <c r="AA204" s="14">
        <v>321.48886</v>
      </c>
      <c r="AB204" s="14">
        <v>406.3</v>
      </c>
      <c r="AC204" s="14">
        <v>799.47</v>
      </c>
      <c r="AD204" s="14">
        <v>595.1035100000001</v>
      </c>
      <c r="AE204" s="14">
        <v>763.60093</v>
      </c>
      <c r="AF204" s="14">
        <v>581.96384</v>
      </c>
      <c r="AG204" s="14">
        <v>585.2606900000001</v>
      </c>
      <c r="AH204" s="14">
        <v>685.21739</v>
      </c>
      <c r="AI204" s="14">
        <v>747.5516700000001</v>
      </c>
      <c r="AJ204" s="14">
        <v>703.7422</v>
      </c>
      <c r="AK204" s="14">
        <v>717.7130999999999</v>
      </c>
      <c r="AL204" s="14">
        <v>1440.9966</v>
      </c>
      <c r="AM204" s="14">
        <v>1282.237975476</v>
      </c>
      <c r="AN204" s="14">
        <v>986.989111761</v>
      </c>
      <c r="AO204" s="14">
        <v>901.608167931</v>
      </c>
      <c r="AP204" s="14">
        <v>1808.231135</v>
      </c>
      <c r="AQ204" s="14">
        <v>1127.3297921320006</v>
      </c>
      <c r="AR204" s="14">
        <v>1022.9343999999994</v>
      </c>
      <c r="AS204" s="14">
        <v>837.9454209949995</v>
      </c>
      <c r="AT204" s="14">
        <v>657.9852000000001</v>
      </c>
      <c r="AU204" s="14">
        <v>1039.506557898367</v>
      </c>
      <c r="AV204" s="14">
        <v>1047.518828927</v>
      </c>
      <c r="AW204" s="14">
        <v>1259.8413110439997</v>
      </c>
    </row>
    <row r="205" spans="1:49" ht="12">
      <c r="A205" s="28" t="s">
        <v>57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-48.75626147736689</v>
      </c>
      <c r="AV205" s="17">
        <v>0</v>
      </c>
      <c r="AW205" s="17">
        <v>0</v>
      </c>
    </row>
    <row r="206" spans="1:49" ht="12">
      <c r="A206" s="21" t="s">
        <v>3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</row>
    <row r="207" spans="1:49" ht="12">
      <c r="A207" s="21" t="s">
        <v>4</v>
      </c>
      <c r="B207" s="13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48.75626147736689</v>
      </c>
      <c r="AV207" s="14">
        <v>0</v>
      </c>
      <c r="AW207" s="14">
        <v>0</v>
      </c>
    </row>
    <row r="208" spans="1:49" ht="12">
      <c r="A208" s="28" t="s">
        <v>58</v>
      </c>
      <c r="B208" s="16">
        <v>-0.24</v>
      </c>
      <c r="C208" s="16">
        <v>0.48</v>
      </c>
      <c r="D208" s="16">
        <v>-0.48</v>
      </c>
      <c r="E208" s="16">
        <v>-0.5</v>
      </c>
      <c r="F208" s="16">
        <v>-0.08</v>
      </c>
      <c r="G208" s="16">
        <v>-0.18</v>
      </c>
      <c r="H208" s="16">
        <v>-0.28</v>
      </c>
      <c r="I208" s="16">
        <v>0.13000000000000006</v>
      </c>
      <c r="J208" s="16">
        <v>0</v>
      </c>
      <c r="K208" s="16">
        <v>-0.55</v>
      </c>
      <c r="L208" s="16">
        <v>0</v>
      </c>
      <c r="M208" s="16">
        <v>-0.019999999999999907</v>
      </c>
      <c r="N208" s="16">
        <v>0</v>
      </c>
      <c r="O208" s="16">
        <v>-0.03</v>
      </c>
      <c r="P208" s="16">
        <v>-0.50706</v>
      </c>
      <c r="Q208" s="16">
        <v>0.01875521265720015</v>
      </c>
      <c r="R208" s="16">
        <v>-0.12169521265720018</v>
      </c>
      <c r="S208" s="16">
        <v>-0.73</v>
      </c>
      <c r="T208" s="16">
        <v>-0.15000000000000013</v>
      </c>
      <c r="U208" s="16">
        <v>-0.42999999999999994</v>
      </c>
      <c r="V208" s="16">
        <v>-0.97</v>
      </c>
      <c r="W208" s="16">
        <v>0.81</v>
      </c>
      <c r="X208" s="17">
        <v>-0.26</v>
      </c>
      <c r="Y208" s="17">
        <v>-0.48</v>
      </c>
      <c r="Z208" s="17">
        <v>-0.34999999999999964</v>
      </c>
      <c r="AA208" s="17">
        <v>-0.10999999999999942</v>
      </c>
      <c r="AB208" s="17">
        <v>-0.2300000000000005</v>
      </c>
      <c r="AC208" s="17">
        <v>-0.9200000000000004</v>
      </c>
      <c r="AD208" s="17">
        <v>0.07000000000000028</v>
      </c>
      <c r="AE208" s="17">
        <v>0.14999999999999858</v>
      </c>
      <c r="AF208" s="17">
        <v>-0.16999999999999993</v>
      </c>
      <c r="AG208" s="17">
        <v>-0.09999999999999964</v>
      </c>
      <c r="AH208" s="17">
        <v>-0.8699999999999993</v>
      </c>
      <c r="AI208" s="17">
        <v>-0.5200000000000014</v>
      </c>
      <c r="AJ208" s="17">
        <v>-0.16</v>
      </c>
      <c r="AK208" s="17">
        <v>3.3588</v>
      </c>
      <c r="AL208" s="17">
        <v>0.3025599999999997</v>
      </c>
      <c r="AM208" s="17">
        <v>-0.6649754760000025</v>
      </c>
      <c r="AN208" s="17">
        <v>-0.09570456799999678</v>
      </c>
      <c r="AO208" s="17">
        <v>-0.3305679310000009</v>
      </c>
      <c r="AP208" s="17">
        <v>-0.6460210250000015</v>
      </c>
      <c r="AQ208" s="17">
        <v>-0.018139479999998438</v>
      </c>
      <c r="AR208" s="17">
        <v>0.4524845719999994</v>
      </c>
      <c r="AS208" s="17">
        <v>0.14053571500000042</v>
      </c>
      <c r="AT208" s="17">
        <v>0.2535470740000001</v>
      </c>
      <c r="AU208" s="17">
        <v>-0.5399190730000001</v>
      </c>
      <c r="AV208" s="17">
        <v>-107.640487613</v>
      </c>
      <c r="AW208" s="17">
        <v>-2.9972411040000044</v>
      </c>
    </row>
    <row r="209" spans="1:49" ht="12">
      <c r="A209" s="21" t="s">
        <v>3</v>
      </c>
      <c r="B209" s="13">
        <v>0</v>
      </c>
      <c r="C209" s="13">
        <f>0.24+0.24</f>
        <v>0.48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0.13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0.0187552126572001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0.81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0.14999999999999858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3.3588</v>
      </c>
      <c r="AL209" s="14">
        <v>0.3025599999999997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0.4524845719999994</v>
      </c>
      <c r="AS209" s="14">
        <v>0.14053571500000042</v>
      </c>
      <c r="AT209" s="14">
        <v>0.2535470740000001</v>
      </c>
      <c r="AU209" s="14">
        <v>0</v>
      </c>
      <c r="AV209" s="14">
        <v>0</v>
      </c>
      <c r="AW209" s="14">
        <v>0</v>
      </c>
    </row>
    <row r="210" spans="1:49" ht="12">
      <c r="A210" s="21" t="s">
        <v>4</v>
      </c>
      <c r="B210" s="13">
        <v>0.24</v>
      </c>
      <c r="C210" s="13">
        <v>0</v>
      </c>
      <c r="D210" s="13">
        <f>0.24+0.24</f>
        <v>0.48</v>
      </c>
      <c r="E210" s="13">
        <v>0.5</v>
      </c>
      <c r="F210" s="13">
        <v>0.08</v>
      </c>
      <c r="G210" s="13">
        <v>0.18</v>
      </c>
      <c r="H210" s="13">
        <v>0.28</v>
      </c>
      <c r="I210" s="13">
        <v>0</v>
      </c>
      <c r="J210" s="13">
        <v>0</v>
      </c>
      <c r="K210" s="13">
        <v>0.55</v>
      </c>
      <c r="L210" s="13">
        <v>0</v>
      </c>
      <c r="M210" s="13">
        <v>0.019999999999999907</v>
      </c>
      <c r="N210" s="13">
        <v>0</v>
      </c>
      <c r="O210" s="13">
        <v>0.03</v>
      </c>
      <c r="P210" s="13">
        <v>0.50706</v>
      </c>
      <c r="Q210" s="13">
        <v>0</v>
      </c>
      <c r="R210" s="13">
        <v>0.12169521265720018</v>
      </c>
      <c r="S210" s="13">
        <v>0.73</v>
      </c>
      <c r="T210" s="13">
        <v>0.15000000000000013</v>
      </c>
      <c r="U210" s="13">
        <v>0.42999999999999994</v>
      </c>
      <c r="V210" s="13">
        <v>0.97</v>
      </c>
      <c r="W210" s="13">
        <v>0</v>
      </c>
      <c r="X210" s="14">
        <v>0.26</v>
      </c>
      <c r="Y210" s="14">
        <v>0.48</v>
      </c>
      <c r="Z210" s="14">
        <v>0.34999999999999964</v>
      </c>
      <c r="AA210" s="14">
        <v>0.10999999999999942</v>
      </c>
      <c r="AB210" s="14">
        <v>0.2300000000000005</v>
      </c>
      <c r="AC210" s="14">
        <v>0.9200000000000004</v>
      </c>
      <c r="AD210" s="14">
        <v>-0.07000000000000028</v>
      </c>
      <c r="AE210" s="14">
        <v>0</v>
      </c>
      <c r="AF210" s="14">
        <v>0.16999999999999993</v>
      </c>
      <c r="AG210" s="14">
        <v>0.09999999999999964</v>
      </c>
      <c r="AH210" s="14">
        <v>0.8699999999999993</v>
      </c>
      <c r="AI210" s="14">
        <v>0.5200000000000014</v>
      </c>
      <c r="AJ210" s="14">
        <v>0.16</v>
      </c>
      <c r="AK210" s="14">
        <v>0</v>
      </c>
      <c r="AL210" s="14">
        <v>0</v>
      </c>
      <c r="AM210" s="14">
        <v>0.6649754760000025</v>
      </c>
      <c r="AN210" s="14">
        <v>0.09570456799999678</v>
      </c>
      <c r="AO210" s="14">
        <v>0.3305679310000009</v>
      </c>
      <c r="AP210" s="14">
        <v>0.6460210250000015</v>
      </c>
      <c r="AQ210" s="14">
        <v>0.018139479999998438</v>
      </c>
      <c r="AR210" s="14">
        <v>0</v>
      </c>
      <c r="AS210" s="14">
        <v>0</v>
      </c>
      <c r="AT210" s="14">
        <v>0</v>
      </c>
      <c r="AU210" s="14">
        <v>0.5399190730000001</v>
      </c>
      <c r="AV210" s="14">
        <v>107.640487613</v>
      </c>
      <c r="AW210" s="14">
        <v>2.9972411040000044</v>
      </c>
    </row>
    <row r="211" spans="1:49" ht="12">
      <c r="A211" s="28" t="s">
        <v>59</v>
      </c>
      <c r="B211" s="16">
        <v>-5.06</v>
      </c>
      <c r="C211" s="16">
        <v>-0.9300000000000006</v>
      </c>
      <c r="D211" s="16">
        <v>-4.140000000000001</v>
      </c>
      <c r="E211" s="16">
        <v>-2.6999999999999993</v>
      </c>
      <c r="F211" s="16">
        <v>3.65</v>
      </c>
      <c r="G211" s="16">
        <v>3.72</v>
      </c>
      <c r="H211" s="16">
        <v>2.5100000000000007</v>
      </c>
      <c r="I211" s="16">
        <v>2.639999999999999</v>
      </c>
      <c r="J211" s="16">
        <v>1.04</v>
      </c>
      <c r="K211" s="16">
        <v>4.76</v>
      </c>
      <c r="L211" s="16">
        <v>0</v>
      </c>
      <c r="M211" s="16">
        <v>-1.7299999999999995</v>
      </c>
      <c r="N211" s="16">
        <v>-3.4</v>
      </c>
      <c r="O211" s="16">
        <v>0.3500000000000001</v>
      </c>
      <c r="P211" s="16">
        <v>-0.5175752999999981</v>
      </c>
      <c r="Q211" s="16">
        <v>-3.255017139946604</v>
      </c>
      <c r="R211" s="16">
        <v>1.842592439946602</v>
      </c>
      <c r="S211" s="16">
        <v>-6.48</v>
      </c>
      <c r="T211" s="16">
        <v>-3.3200000000000003</v>
      </c>
      <c r="U211" s="16">
        <v>-3.259999999999999</v>
      </c>
      <c r="V211" s="16">
        <v>-1.29</v>
      </c>
      <c r="W211" s="16">
        <v>-0.41</v>
      </c>
      <c r="X211" s="17">
        <v>-1.04</v>
      </c>
      <c r="Y211" s="17">
        <v>1.85</v>
      </c>
      <c r="Z211" s="17">
        <v>3.0999999999999943</v>
      </c>
      <c r="AA211" s="17">
        <v>1.4500000000000057</v>
      </c>
      <c r="AB211" s="17">
        <v>0.32</v>
      </c>
      <c r="AC211" s="17">
        <v>-0.09000000000000583</v>
      </c>
      <c r="AD211" s="17">
        <v>5.110000000000003</v>
      </c>
      <c r="AE211" s="17">
        <v>0.55</v>
      </c>
      <c r="AF211" s="17">
        <v>7.32</v>
      </c>
      <c r="AG211" s="17">
        <v>6.309999999999998</v>
      </c>
      <c r="AH211" s="17">
        <v>1.6099999999999994</v>
      </c>
      <c r="AI211" s="17">
        <v>1.0899999999999999</v>
      </c>
      <c r="AJ211" s="17">
        <v>0.02</v>
      </c>
      <c r="AK211" s="17">
        <v>0.3809</v>
      </c>
      <c r="AL211" s="17">
        <v>1.5915919999999986</v>
      </c>
      <c r="AM211" s="17">
        <v>0.6018096639999978</v>
      </c>
      <c r="AN211" s="17">
        <v>-2.0896071929999973</v>
      </c>
      <c r="AO211" s="17">
        <v>2.2938700039999986</v>
      </c>
      <c r="AP211" s="17">
        <v>-0.06031397499999968</v>
      </c>
      <c r="AQ211" s="17">
        <v>-1.304152651999999</v>
      </c>
      <c r="AR211" s="17">
        <v>0.45684143999999965</v>
      </c>
      <c r="AS211" s="17">
        <v>-10.995520995000001</v>
      </c>
      <c r="AT211" s="17">
        <v>1.1597122170000027</v>
      </c>
      <c r="AU211" s="17">
        <v>-4.5250773480000035</v>
      </c>
      <c r="AV211" s="17">
        <v>-9.548841314</v>
      </c>
      <c r="AW211" s="17">
        <v>-10.32926994</v>
      </c>
    </row>
    <row r="212" spans="1:49" ht="12">
      <c r="A212" s="21" t="s">
        <v>3</v>
      </c>
      <c r="B212" s="13">
        <v>0</v>
      </c>
      <c r="C212" s="13">
        <v>0</v>
      </c>
      <c r="D212" s="13">
        <v>0</v>
      </c>
      <c r="E212" s="13">
        <v>0</v>
      </c>
      <c r="F212" s="13">
        <v>3.65</v>
      </c>
      <c r="G212" s="13">
        <v>3.72</v>
      </c>
      <c r="H212" s="13">
        <v>2.5100000000000007</v>
      </c>
      <c r="I212" s="13">
        <v>2.639999999999999</v>
      </c>
      <c r="J212" s="13">
        <v>1.04</v>
      </c>
      <c r="K212" s="13">
        <v>4.76</v>
      </c>
      <c r="L212" s="13">
        <v>0</v>
      </c>
      <c r="M212" s="13">
        <v>0</v>
      </c>
      <c r="N212" s="13">
        <v>0</v>
      </c>
      <c r="O212" s="13">
        <v>0.35</v>
      </c>
      <c r="P212" s="13">
        <v>0</v>
      </c>
      <c r="Q212" s="13">
        <v>0</v>
      </c>
      <c r="R212" s="13">
        <v>1.842592439946602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4">
        <v>0</v>
      </c>
      <c r="Y212" s="14">
        <v>1.85</v>
      </c>
      <c r="Z212" s="14">
        <v>3.0999999999999943</v>
      </c>
      <c r="AA212" s="14">
        <v>1.4500000000000057</v>
      </c>
      <c r="AB212" s="14">
        <v>0.32</v>
      </c>
      <c r="AC212" s="14">
        <v>0</v>
      </c>
      <c r="AD212" s="14">
        <v>5.110000000000003</v>
      </c>
      <c r="AE212" s="14">
        <v>0.55</v>
      </c>
      <c r="AF212" s="14">
        <v>7.32</v>
      </c>
      <c r="AG212" s="14">
        <v>6.309999999999998</v>
      </c>
      <c r="AH212" s="14">
        <v>1.6099999999999994</v>
      </c>
      <c r="AI212" s="14">
        <v>1.0899999999999999</v>
      </c>
      <c r="AJ212" s="14">
        <v>0.02</v>
      </c>
      <c r="AK212" s="14">
        <v>0.3809</v>
      </c>
      <c r="AL212" s="14">
        <v>1.5915919999999986</v>
      </c>
      <c r="AM212" s="14">
        <v>0.6018096639999978</v>
      </c>
      <c r="AN212" s="14">
        <v>0</v>
      </c>
      <c r="AO212" s="14">
        <v>2.2938700039999986</v>
      </c>
      <c r="AP212" s="14">
        <v>0</v>
      </c>
      <c r="AQ212" s="14">
        <v>0</v>
      </c>
      <c r="AR212" s="14">
        <v>0.45684143999999965</v>
      </c>
      <c r="AS212" s="14">
        <v>0</v>
      </c>
      <c r="AT212" s="14">
        <v>1.1597122170000027</v>
      </c>
      <c r="AU212" s="14">
        <v>0</v>
      </c>
      <c r="AV212" s="14">
        <v>0</v>
      </c>
      <c r="AW212" s="14">
        <v>0</v>
      </c>
    </row>
    <row r="213" spans="1:49" ht="12">
      <c r="A213" s="21" t="s">
        <v>4</v>
      </c>
      <c r="B213" s="13">
        <v>5.06</v>
      </c>
      <c r="C213" s="13">
        <v>0.9300000000000006</v>
      </c>
      <c r="D213" s="13">
        <v>4.140000000000001</v>
      </c>
      <c r="E213" s="13">
        <v>2.6999999999999993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1.73</v>
      </c>
      <c r="N213" s="13">
        <v>3.4</v>
      </c>
      <c r="O213" s="13">
        <v>0</v>
      </c>
      <c r="P213" s="13">
        <v>0.5175752999999981</v>
      </c>
      <c r="Q213" s="13">
        <v>3.255017139946604</v>
      </c>
      <c r="R213" s="13">
        <v>0</v>
      </c>
      <c r="S213" s="13">
        <f>4.6374075600534+1.8425924399466</f>
        <v>6.4799999999999995</v>
      </c>
      <c r="T213" s="13">
        <v>3.3200000000000003</v>
      </c>
      <c r="U213" s="13">
        <v>3.259999999999999</v>
      </c>
      <c r="V213" s="13">
        <v>1.29</v>
      </c>
      <c r="W213" s="13">
        <v>0.41</v>
      </c>
      <c r="X213" s="14">
        <v>1.04</v>
      </c>
      <c r="Y213" s="14">
        <v>0</v>
      </c>
      <c r="Z213" s="14">
        <v>0</v>
      </c>
      <c r="AA213" s="14">
        <v>0</v>
      </c>
      <c r="AB213" s="14">
        <v>0</v>
      </c>
      <c r="AC213" s="14">
        <v>0.09000000000000583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2.0896071929999973</v>
      </c>
      <c r="AO213" s="14">
        <v>0</v>
      </c>
      <c r="AP213" s="14">
        <v>0.06031397499999968</v>
      </c>
      <c r="AQ213" s="14">
        <v>1.304152651999999</v>
      </c>
      <c r="AR213" s="14">
        <v>0</v>
      </c>
      <c r="AS213" s="14">
        <v>10.995520995000001</v>
      </c>
      <c r="AT213" s="14">
        <v>0</v>
      </c>
      <c r="AU213" s="14">
        <v>4.5250773480000035</v>
      </c>
      <c r="AV213" s="14">
        <v>9.548841314</v>
      </c>
      <c r="AW213" s="14">
        <v>10.32926994</v>
      </c>
    </row>
    <row r="214" spans="1:49" ht="12">
      <c r="A214" s="28" t="s">
        <v>60</v>
      </c>
      <c r="B214" s="16">
        <v>-7.27</v>
      </c>
      <c r="C214" s="16">
        <v>1.0699999999999994</v>
      </c>
      <c r="D214" s="16">
        <v>-5.97</v>
      </c>
      <c r="E214" s="16">
        <v>-38.519999999999996</v>
      </c>
      <c r="F214" s="16">
        <v>-16.6605</v>
      </c>
      <c r="G214" s="16">
        <v>-4.2544</v>
      </c>
      <c r="H214" s="16">
        <v>-44.60809999999999</v>
      </c>
      <c r="I214" s="16">
        <v>-31.640200000000007</v>
      </c>
      <c r="J214" s="16">
        <v>-21.447</v>
      </c>
      <c r="K214" s="16">
        <v>-17.4789</v>
      </c>
      <c r="L214" s="16">
        <v>-15.2391</v>
      </c>
      <c r="M214" s="16">
        <v>-54.818999999999996</v>
      </c>
      <c r="N214" s="16">
        <v>-102.73</v>
      </c>
      <c r="O214" s="16">
        <v>-49.90999999999998</v>
      </c>
      <c r="P214" s="16">
        <v>-149.26</v>
      </c>
      <c r="Q214" s="16">
        <v>-164.0104</v>
      </c>
      <c r="R214" s="16">
        <v>-154.4028</v>
      </c>
      <c r="S214" s="16">
        <v>-151.58280000000002</v>
      </c>
      <c r="T214" s="16">
        <v>-158.59149999999994</v>
      </c>
      <c r="U214" s="16">
        <v>-277.84439999999995</v>
      </c>
      <c r="V214" s="16">
        <v>-356.7645</v>
      </c>
      <c r="W214" s="16">
        <v>-162.79914</v>
      </c>
      <c r="X214" s="17">
        <v>-342.94300000000004</v>
      </c>
      <c r="Y214" s="17">
        <v>-197.18642</v>
      </c>
      <c r="Z214" s="17">
        <v>-377.86114000000003</v>
      </c>
      <c r="AA214" s="17">
        <v>-321.37886</v>
      </c>
      <c r="AB214" s="17">
        <v>-406.07</v>
      </c>
      <c r="AC214" s="17">
        <v>-798.46</v>
      </c>
      <c r="AD214" s="17">
        <v>-595.1735100000001</v>
      </c>
      <c r="AE214" s="17">
        <v>-763.60093</v>
      </c>
      <c r="AF214" s="17">
        <v>-581.7938399999999</v>
      </c>
      <c r="AG214" s="17">
        <v>-585.16069</v>
      </c>
      <c r="AH214" s="17">
        <v>-684.34739</v>
      </c>
      <c r="AI214" s="17">
        <v>-747.03167</v>
      </c>
      <c r="AJ214" s="17">
        <v>-703.5822000000001</v>
      </c>
      <c r="AK214" s="17">
        <v>-717.7130999999999</v>
      </c>
      <c r="AL214" s="17">
        <v>-1440.9966</v>
      </c>
      <c r="AM214" s="17">
        <v>-1281.573</v>
      </c>
      <c r="AN214" s="17">
        <v>-984.8038</v>
      </c>
      <c r="AO214" s="17">
        <v>-901.2775999999999</v>
      </c>
      <c r="AP214" s="17">
        <v>-1807.5248000000001</v>
      </c>
      <c r="AQ214" s="17">
        <v>-1126.0075000000006</v>
      </c>
      <c r="AR214" s="17">
        <v>-1022.9343999999994</v>
      </c>
      <c r="AS214" s="17">
        <v>-826.9498999999995</v>
      </c>
      <c r="AT214" s="17">
        <v>-657.9852000000001</v>
      </c>
      <c r="AU214" s="17">
        <v>-985.6853</v>
      </c>
      <c r="AV214" s="17">
        <v>-930.3294999999999</v>
      </c>
      <c r="AW214" s="17">
        <v>-1246.5148</v>
      </c>
    </row>
    <row r="215" spans="1:49" ht="12">
      <c r="A215" s="21" t="s">
        <v>3</v>
      </c>
      <c r="B215" s="13">
        <v>0</v>
      </c>
      <c r="C215" s="13">
        <v>1.07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</row>
    <row r="216" spans="1:49" ht="12">
      <c r="A216" s="21" t="s">
        <v>4</v>
      </c>
      <c r="B216" s="13">
        <v>7.27</v>
      </c>
      <c r="C216" s="13">
        <v>0</v>
      </c>
      <c r="D216" s="13">
        <v>5.97</v>
      </c>
      <c r="E216" s="13">
        <v>38.519999999999996</v>
      </c>
      <c r="F216" s="13">
        <v>16.6605</v>
      </c>
      <c r="G216" s="13">
        <v>4.2544</v>
      </c>
      <c r="H216" s="13">
        <v>44.60809999999999</v>
      </c>
      <c r="I216" s="13">
        <v>31.640200000000007</v>
      </c>
      <c r="J216" s="13">
        <v>21.447</v>
      </c>
      <c r="K216" s="13">
        <v>17.4789</v>
      </c>
      <c r="L216" s="13">
        <v>15.2391</v>
      </c>
      <c r="M216" s="13">
        <v>54.818999999999996</v>
      </c>
      <c r="N216" s="13">
        <v>102.73</v>
      </c>
      <c r="O216" s="13">
        <v>49.90999999999998</v>
      </c>
      <c r="P216" s="13">
        <v>149.26</v>
      </c>
      <c r="Q216" s="13">
        <v>164.0104</v>
      </c>
      <c r="R216" s="13">
        <v>154.4028</v>
      </c>
      <c r="S216" s="13">
        <v>151.58280000000002</v>
      </c>
      <c r="T216" s="13">
        <v>158.59149999999994</v>
      </c>
      <c r="U216" s="13">
        <v>277.84439999999995</v>
      </c>
      <c r="V216" s="13">
        <v>356.7645</v>
      </c>
      <c r="W216" s="13">
        <v>162.79914</v>
      </c>
      <c r="X216" s="14">
        <v>342.94300000000004</v>
      </c>
      <c r="Y216" s="14">
        <v>197.18642</v>
      </c>
      <c r="Z216" s="14">
        <v>377.86114000000003</v>
      </c>
      <c r="AA216" s="14">
        <v>321.37886</v>
      </c>
      <c r="AB216" s="14">
        <v>406.07</v>
      </c>
      <c r="AC216" s="14">
        <v>798.46</v>
      </c>
      <c r="AD216" s="14">
        <v>595.1735100000001</v>
      </c>
      <c r="AE216" s="14">
        <v>763.60093</v>
      </c>
      <c r="AF216" s="14">
        <v>581.7938399999999</v>
      </c>
      <c r="AG216" s="14">
        <v>585.16069</v>
      </c>
      <c r="AH216" s="14">
        <v>684.34739</v>
      </c>
      <c r="AI216" s="14">
        <v>747.03167</v>
      </c>
      <c r="AJ216" s="14">
        <v>703.5822000000001</v>
      </c>
      <c r="AK216" s="14">
        <v>717.7130999999999</v>
      </c>
      <c r="AL216" s="14">
        <v>1440.9966</v>
      </c>
      <c r="AM216" s="14">
        <v>1281.573</v>
      </c>
      <c r="AN216" s="14">
        <v>984.8038</v>
      </c>
      <c r="AO216" s="14">
        <v>901.2775999999999</v>
      </c>
      <c r="AP216" s="14">
        <v>1807.5248000000001</v>
      </c>
      <c r="AQ216" s="14">
        <v>1126.0075000000006</v>
      </c>
      <c r="AR216" s="14">
        <v>1022.9343999999994</v>
      </c>
      <c r="AS216" s="14">
        <v>826.9498999999995</v>
      </c>
      <c r="AT216" s="14">
        <v>657.9852000000001</v>
      </c>
      <c r="AU216" s="14">
        <v>985.6853</v>
      </c>
      <c r="AV216" s="14">
        <v>930.3294999999999</v>
      </c>
      <c r="AW216" s="14">
        <v>1246.5148</v>
      </c>
    </row>
    <row r="217" spans="1:49" ht="12">
      <c r="A217" s="28" t="s">
        <v>61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</row>
    <row r="218" spans="1:49" ht="12">
      <c r="A218" s="21" t="s">
        <v>3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</row>
    <row r="219" spans="1:49" ht="12">
      <c r="A219" s="21" t="s">
        <v>4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</row>
    <row r="220" spans="1:49" ht="7.5" customHeight="1">
      <c r="A220" s="2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</row>
    <row r="221" spans="1:49" ht="13.5">
      <c r="A221" s="34" t="s">
        <v>62</v>
      </c>
      <c r="B221" s="10">
        <v>50.35489999999984</v>
      </c>
      <c r="C221" s="10">
        <v>-126.28489999999985</v>
      </c>
      <c r="D221" s="10">
        <v>-70.66999999999999</v>
      </c>
      <c r="E221" s="10">
        <v>-40.63990480000001</v>
      </c>
      <c r="F221" s="10">
        <v>-17.113619999999937</v>
      </c>
      <c r="G221" s="10">
        <v>-59.97947000000005</v>
      </c>
      <c r="H221" s="10">
        <v>-40.374120000000005</v>
      </c>
      <c r="I221" s="10">
        <v>-60.4161246658534</v>
      </c>
      <c r="J221" s="10">
        <v>1.355034999999851</v>
      </c>
      <c r="K221" s="10">
        <v>-39.104995958999844</v>
      </c>
      <c r="L221" s="10">
        <v>28.389960958999993</v>
      </c>
      <c r="M221" s="10">
        <v>-109.57072654147208</v>
      </c>
      <c r="N221" s="10">
        <v>-11.852731737983675</v>
      </c>
      <c r="O221" s="10">
        <v>-73.16816287276328</v>
      </c>
      <c r="P221" s="10">
        <v>4.313207684061908</v>
      </c>
      <c r="Q221" s="10">
        <v>32.15196530137456</v>
      </c>
      <c r="R221" s="10">
        <v>-62.889075731567594</v>
      </c>
      <c r="S221" s="10">
        <v>116.33398546224325</v>
      </c>
      <c r="T221" s="10">
        <v>-39.572284343102865</v>
      </c>
      <c r="U221" s="10">
        <v>64.06992402548045</v>
      </c>
      <c r="V221" s="10">
        <v>101.23978564479847</v>
      </c>
      <c r="W221" s="10">
        <v>-130.96885490690747</v>
      </c>
      <c r="X221" s="11">
        <v>98.43336853769331</v>
      </c>
      <c r="Y221" s="11">
        <v>13.532921002749504</v>
      </c>
      <c r="Z221" s="11">
        <v>-25.831126209982635</v>
      </c>
      <c r="AA221" s="11">
        <v>-38.44335417869031</v>
      </c>
      <c r="AB221" s="11">
        <v>161.9045281912633</v>
      </c>
      <c r="AC221" s="11">
        <v>32.038535121093986</v>
      </c>
      <c r="AD221" s="11">
        <v>98.92648103346541</v>
      </c>
      <c r="AE221" s="11">
        <v>137.90169675888134</v>
      </c>
      <c r="AF221" s="11">
        <v>-103.34136922069192</v>
      </c>
      <c r="AG221" s="11">
        <v>95.72674602831304</v>
      </c>
      <c r="AH221" s="11">
        <v>57.86747903188363</v>
      </c>
      <c r="AI221" s="11">
        <v>32.45869450266614</v>
      </c>
      <c r="AJ221" s="11">
        <v>135.04344259020448</v>
      </c>
      <c r="AK221" s="11">
        <v>-189.08905528215618</v>
      </c>
      <c r="AL221" s="11">
        <v>271.1292354327926</v>
      </c>
      <c r="AM221" s="11">
        <v>-163.33603485695392</v>
      </c>
      <c r="AN221" s="11">
        <v>-124.55964010585188</v>
      </c>
      <c r="AO221" s="11">
        <v>149.6663411446768</v>
      </c>
      <c r="AP221" s="11">
        <v>322.7242090509454</v>
      </c>
      <c r="AQ221" s="11">
        <v>15.332229592076837</v>
      </c>
      <c r="AR221" s="11">
        <v>-124.34274922052026</v>
      </c>
      <c r="AS221" s="11">
        <v>-25.26995528173208</v>
      </c>
      <c r="AT221" s="11">
        <v>-205.4603008911544</v>
      </c>
      <c r="AU221" s="11">
        <v>-234.6347987527168</v>
      </c>
      <c r="AV221" s="11">
        <v>316.3214034289315</v>
      </c>
      <c r="AW221" s="11">
        <v>-290.0545853450251</v>
      </c>
    </row>
    <row r="222" spans="1:49" ht="12">
      <c r="A222" s="18" t="s">
        <v>3</v>
      </c>
      <c r="B222" s="13">
        <v>50.35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1.36</v>
      </c>
      <c r="K222" s="13">
        <v>0</v>
      </c>
      <c r="L222" s="13">
        <v>28.39</v>
      </c>
      <c r="M222" s="13">
        <v>0</v>
      </c>
      <c r="N222" s="13">
        <v>0</v>
      </c>
      <c r="O222" s="13">
        <v>0</v>
      </c>
      <c r="P222" s="13">
        <v>4.31320768406191</v>
      </c>
      <c r="Q222" s="13">
        <v>32.1519653013746</v>
      </c>
      <c r="R222" s="13">
        <v>0</v>
      </c>
      <c r="S222" s="13">
        <f>53.4449097306757+62.8890757315676</f>
        <v>116.3339854622433</v>
      </c>
      <c r="T222" s="13">
        <v>0</v>
      </c>
      <c r="U222" s="13">
        <v>64.06992402548045</v>
      </c>
      <c r="V222" s="13">
        <v>101.23978564479847</v>
      </c>
      <c r="W222" s="13">
        <v>0</v>
      </c>
      <c r="X222" s="14">
        <v>98.43336853769331</v>
      </c>
      <c r="Y222" s="14">
        <v>13.532921002749504</v>
      </c>
      <c r="Z222" s="14">
        <v>0</v>
      </c>
      <c r="AA222" s="14">
        <v>0</v>
      </c>
      <c r="AB222" s="14">
        <v>161.9045281912633</v>
      </c>
      <c r="AC222" s="14">
        <v>32.038535121093986</v>
      </c>
      <c r="AD222" s="14">
        <v>98.92648103346541</v>
      </c>
      <c r="AE222" s="14">
        <v>137.90169675888134</v>
      </c>
      <c r="AF222" s="14">
        <v>0</v>
      </c>
      <c r="AG222" s="14">
        <v>95.72674602831304</v>
      </c>
      <c r="AH222" s="14">
        <v>57.86747903188363</v>
      </c>
      <c r="AI222" s="14">
        <v>32.45869450266614</v>
      </c>
      <c r="AJ222" s="14">
        <v>135.04344259020448</v>
      </c>
      <c r="AK222" s="14">
        <v>0</v>
      </c>
      <c r="AL222" s="14">
        <v>271.1292354327926</v>
      </c>
      <c r="AM222" s="14">
        <v>0</v>
      </c>
      <c r="AN222" s="14">
        <v>0</v>
      </c>
      <c r="AO222" s="14">
        <v>149.6663411446768</v>
      </c>
      <c r="AP222" s="14">
        <v>322.7242090509454</v>
      </c>
      <c r="AQ222" s="14">
        <v>15.332229592076837</v>
      </c>
      <c r="AR222" s="14">
        <v>0</v>
      </c>
      <c r="AS222" s="14">
        <v>0</v>
      </c>
      <c r="AT222" s="14">
        <v>0</v>
      </c>
      <c r="AU222" s="14">
        <v>0</v>
      </c>
      <c r="AV222" s="14">
        <v>316.3214034289315</v>
      </c>
      <c r="AW222" s="14">
        <v>0</v>
      </c>
    </row>
    <row r="223" spans="1:49" ht="12">
      <c r="A223" s="18" t="s">
        <v>4</v>
      </c>
      <c r="B223" s="13">
        <v>0</v>
      </c>
      <c r="C223" s="13">
        <f>75.93+50.35</f>
        <v>126.28</v>
      </c>
      <c r="D223" s="13">
        <v>70.66999999999999</v>
      </c>
      <c r="E223" s="13">
        <v>40.640000000000015</v>
      </c>
      <c r="F223" s="13">
        <v>17.11</v>
      </c>
      <c r="G223" s="13">
        <v>59.980000000000004</v>
      </c>
      <c r="H223" s="13">
        <v>40.379999999999995</v>
      </c>
      <c r="I223" s="13">
        <v>60.41</v>
      </c>
      <c r="J223" s="13">
        <v>0</v>
      </c>
      <c r="K223" s="13">
        <f>37.75+1.36</f>
        <v>39.11</v>
      </c>
      <c r="L223" s="13">
        <v>0</v>
      </c>
      <c r="M223" s="13">
        <v>109.57000000000001</v>
      </c>
      <c r="N223" s="13">
        <v>11.852731737983675</v>
      </c>
      <c r="O223" s="13">
        <v>73.16816287276328</v>
      </c>
      <c r="P223" s="13">
        <v>0</v>
      </c>
      <c r="Q223" s="13">
        <v>0</v>
      </c>
      <c r="R223" s="13">
        <v>62.889075731567594</v>
      </c>
      <c r="S223" s="13">
        <v>0</v>
      </c>
      <c r="T223" s="13">
        <v>39.5722843431029</v>
      </c>
      <c r="U223" s="13">
        <v>0</v>
      </c>
      <c r="V223" s="13">
        <v>0</v>
      </c>
      <c r="W223" s="13">
        <v>130.96885490690747</v>
      </c>
      <c r="X223" s="14">
        <v>0</v>
      </c>
      <c r="Y223" s="14">
        <v>0</v>
      </c>
      <c r="Z223" s="14">
        <v>25.831126209982635</v>
      </c>
      <c r="AA223" s="14">
        <v>38.44335417869031</v>
      </c>
      <c r="AB223" s="14">
        <v>0</v>
      </c>
      <c r="AC223" s="14">
        <v>0</v>
      </c>
      <c r="AD223" s="14">
        <v>0</v>
      </c>
      <c r="AE223" s="14">
        <v>0</v>
      </c>
      <c r="AF223" s="14">
        <v>103.34136922069192</v>
      </c>
      <c r="AG223" s="14">
        <v>0</v>
      </c>
      <c r="AH223" s="14">
        <v>0</v>
      </c>
      <c r="AI223" s="14">
        <v>0</v>
      </c>
      <c r="AJ223" s="14">
        <v>0</v>
      </c>
      <c r="AK223" s="14">
        <v>189.08905528215618</v>
      </c>
      <c r="AL223" s="14">
        <v>0</v>
      </c>
      <c r="AM223" s="14">
        <v>163.33603485695392</v>
      </c>
      <c r="AN223" s="14">
        <v>124.55964010585188</v>
      </c>
      <c r="AO223" s="14">
        <v>0</v>
      </c>
      <c r="AP223" s="14">
        <v>0</v>
      </c>
      <c r="AQ223" s="14">
        <v>0</v>
      </c>
      <c r="AR223" s="14">
        <v>124.34274922052026</v>
      </c>
      <c r="AS223" s="14">
        <v>25.26995528173208</v>
      </c>
      <c r="AT223" s="14">
        <v>205.4603008911544</v>
      </c>
      <c r="AU223" s="14">
        <v>234.6347987527168</v>
      </c>
      <c r="AV223" s="14">
        <v>0</v>
      </c>
      <c r="AW223" s="14">
        <v>290.0545853450251</v>
      </c>
    </row>
    <row r="224" spans="1:49" ht="11.25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1.25">
      <c r="A225" s="35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1.25">
      <c r="A226" s="35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1.25">
      <c r="A227" s="35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1.25">
      <c r="A228" s="35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1.25">
      <c r="A229" s="35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1.25">
      <c r="A230" s="35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1.25">
      <c r="A231" s="35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1.25">
      <c r="A232" s="35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1.25">
      <c r="A233" s="35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1.25">
      <c r="A234" s="35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1.25">
      <c r="A235" s="35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1.25">
      <c r="A236" s="35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1.25">
      <c r="A237" s="35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1.25">
      <c r="A238" s="35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1.25">
      <c r="A239" s="35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1.25">
      <c r="A240" s="35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1.25">
      <c r="A241" s="35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1.25">
      <c r="A242" s="35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1.25">
      <c r="A243" s="35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1.25">
      <c r="A244" s="35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1.25">
      <c r="A245" s="35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1.25">
      <c r="A246" s="35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1.25">
      <c r="A247" s="35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1.25">
      <c r="A248" s="35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1.25">
      <c r="A249" s="35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1.25">
      <c r="A250" s="35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1.25">
      <c r="A251" s="35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1.25">
      <c r="A252" s="35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1.25">
      <c r="A253" s="35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1.25">
      <c r="A254" s="35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1.25">
      <c r="A255" s="35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1.25">
      <c r="A256" s="35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11.25">
      <c r="A257" s="35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1.25">
      <c r="A258" s="35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1.25">
      <c r="A259" s="35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1.25">
      <c r="A260" s="35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1.25">
      <c r="A261" s="35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1.25">
      <c r="A262" s="35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1.25">
      <c r="A263" s="35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1.25">
      <c r="A264" s="35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1.25">
      <c r="A265" s="35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1.25">
      <c r="A266" s="35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1.25">
      <c r="A267" s="35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1.25">
      <c r="A268" s="35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1.25">
      <c r="A269" s="35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1.25">
      <c r="A270" s="35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1.25">
      <c r="A271" s="35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1.25">
      <c r="A272" s="35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1.25">
      <c r="A273" s="35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1.25">
      <c r="A274" s="35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1.25">
      <c r="A275" s="35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1.25">
      <c r="A276" s="35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1.25">
      <c r="A277" s="35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1.25">
      <c r="A278" s="35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1.25">
      <c r="A279" s="35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1.25">
      <c r="A280" s="35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1.25">
      <c r="A281" s="35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1.25">
      <c r="A282" s="35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1.25">
      <c r="A283" s="35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1.25">
      <c r="A284" s="35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1.25">
      <c r="A285" s="35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1.25">
      <c r="A286" s="35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1.25">
      <c r="A287" s="35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1.25">
      <c r="A288" s="35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1.25">
      <c r="A289" s="35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1.25">
      <c r="A290" s="35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1.25">
      <c r="A291" s="35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1.25">
      <c r="A292" s="35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1.25">
      <c r="A293" s="35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1.25">
      <c r="A294" s="35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1.25">
      <c r="A295" s="35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1.25">
      <c r="A296" s="35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1.25">
      <c r="A297" s="35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1.25">
      <c r="A298" s="35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1.25">
      <c r="A299" s="35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1.25">
      <c r="A300" s="35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1.25">
      <c r="A301" s="35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1.25">
      <c r="A302" s="35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1.25">
      <c r="A303" s="35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1.25">
      <c r="A304" s="35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1.25">
      <c r="A305" s="35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1.25">
      <c r="A306" s="35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1.25">
      <c r="A307" s="35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1.25">
      <c r="A308" s="35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1.25">
      <c r="A309" s="35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1.25">
      <c r="A310" s="35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1.25">
      <c r="A311" s="35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1.25">
      <c r="A312" s="35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1.25">
      <c r="A313" s="35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1.25">
      <c r="A314" s="35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1.25">
      <c r="A315" s="35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1.25">
      <c r="A316" s="35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1.25">
      <c r="A317" s="35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1.25">
      <c r="A318" s="35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1.25">
      <c r="A319" s="35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1.25">
      <c r="A320" s="35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11.25">
      <c r="A321" s="35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1.25">
      <c r="A322" s="35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1.25">
      <c r="A323" s="35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1.25">
      <c r="A324" s="35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1.25">
      <c r="A325" s="35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1.25">
      <c r="A326" s="35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1.25">
      <c r="A327" s="35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1.25">
      <c r="A328" s="35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1.25">
      <c r="A329" s="35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1.25">
      <c r="A330" s="35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1.25">
      <c r="A331" s="35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1.25">
      <c r="A332" s="35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1.25">
      <c r="A333" s="35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1.25">
      <c r="A334" s="35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1.25">
      <c r="A335" s="35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1.25">
      <c r="A336" s="35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1.25">
      <c r="A337" s="35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1.25">
      <c r="A338" s="35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1.25">
      <c r="A339" s="35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1.25">
      <c r="A340" s="35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1.25">
      <c r="A341" s="35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1.25">
      <c r="A342" s="35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1.25">
      <c r="A343" s="35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1.25">
      <c r="A344" s="35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1.25">
      <c r="A345" s="35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1.25">
      <c r="A346" s="35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1.25">
      <c r="A347" s="35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1.25">
      <c r="A348" s="35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1.25">
      <c r="A349" s="35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1.25">
      <c r="A350" s="35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1.25">
      <c r="A351" s="35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1.25">
      <c r="A352" s="35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1.25">
      <c r="A353" s="35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1.25">
      <c r="A354" s="35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1.25">
      <c r="A355" s="35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1.25">
      <c r="A356" s="35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1.25">
      <c r="A357" s="35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1.25">
      <c r="A358" s="35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1.25">
      <c r="A359" s="35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1.25">
      <c r="A360" s="35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1.25">
      <c r="A361" s="35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1.25">
      <c r="A362" s="35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1.25">
      <c r="A363" s="35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1.25">
      <c r="A364" s="35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1.25">
      <c r="A365" s="35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1.25">
      <c r="A366" s="35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1.25">
      <c r="A367" s="35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1.25">
      <c r="A368" s="35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1.25">
      <c r="A369" s="35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1.25">
      <c r="A370" s="35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1.25">
      <c r="A371" s="35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1.25">
      <c r="A372" s="35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1.25">
      <c r="A373" s="35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1.25">
      <c r="A374" s="35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1.25">
      <c r="A375" s="35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1.25">
      <c r="A376" s="35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1.25">
      <c r="A377" s="35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1.25">
      <c r="A378" s="35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24:49" ht="11.25"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24:49" ht="11.25"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24:49" ht="11.25"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24:49" ht="11.25"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24:49" ht="11.25"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24:49" ht="11.25"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24:49" ht="11.25"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24:49" ht="11.25"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24:49" ht="11.25"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24:49" ht="11.25"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24:49" ht="11.25"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24:49" ht="11.25"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24:49" ht="11.25"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24:49" ht="11.25"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24:49" ht="11.25"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24:49" ht="11.25"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24:49" ht="11.25"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24:49" ht="11.25"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24:49" ht="11.25"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24:49" ht="11.25"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24:49" ht="11.25"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24:49" ht="11.25"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24:49" ht="11.25"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24:49" ht="11.25"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24:49" ht="11.25"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24:49" ht="11.25"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24:49" ht="11.25"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24:49" ht="11.25"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24:49" ht="11.25"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24:49" ht="11.25"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24:49" ht="11.25"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24:49" ht="11.25"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24:49" ht="11.25"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24:49" ht="11.25"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24:49" ht="11.25"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24:49" ht="11.25"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24:49" ht="11.25"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24:49" ht="11.25"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24:49" ht="11.25"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24:49" ht="11.25"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24:49" ht="11.25"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24:49" ht="11.25"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24:49" ht="11.25"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24:49" ht="11.25"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24:49" ht="11.25"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24:49" ht="11.25"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24:49" ht="11.25"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24:49" ht="11.25"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24:49" ht="11.25"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24:49" ht="11.25"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24:49" ht="11.25"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24:49" ht="11.25"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24:49" ht="11.25"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24:49" ht="11.25"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24:49" ht="11.25"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24:49" ht="11.25"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24:49" ht="11.25"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24:49" ht="11.25"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24:49" ht="11.25"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24:49" ht="11.25"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24:49" ht="11.25"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24:49" ht="11.25"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24:49" ht="11.25"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24:49" ht="11.25"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24:49" ht="11.25"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24:49" ht="11.25"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24:49" ht="11.25"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24:49" ht="11.25"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24:49" ht="11.25"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24:49" ht="11.25"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24:49" ht="11.25"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24:49" ht="11.25"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24:49" ht="11.25"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24:49" ht="11.25"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24:49" ht="11.25"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24:49" ht="11.25"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24:49" ht="11.25"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24:49" ht="11.25"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24:49" ht="11.25"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24:49" ht="11.25"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24:49" ht="11.25"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24:49" ht="11.25"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24:49" ht="11.25"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24:49" ht="11.25"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24:49" ht="11.25"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24:49" ht="11.25"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24:49" ht="11.25"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24:49" ht="11.25"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24:49" ht="11.25"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24:49" ht="11.25"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24:49" ht="11.25"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24:49" ht="11.25"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24:49" ht="11.25"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24:49" ht="11.25"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24:49" ht="11.25"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24:49" ht="11.25"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24:49" ht="11.25"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24:49" ht="11.25"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24:49" ht="11.25"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24:49" ht="11.25"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24:49" ht="11.25"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24:49" ht="11.25"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24:49" ht="11.25"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24:49" ht="11.25"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24:49" ht="11.25"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24:49" ht="11.25"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24:49" ht="11.25"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24:49" ht="11.25"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24:49" ht="11.25"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24:49" ht="11.25"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24:49" ht="11.25"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24:49" ht="11.25"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24:49" ht="11.25"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24:49" ht="11.25"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24:49" ht="11.25"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24:49" ht="11.25"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24:49" ht="11.25"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24:49" ht="11.25"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24:49" ht="11.25"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24:49" ht="11.25"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24:49" ht="11.25"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24:49" ht="11.25"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24:49" ht="11.25"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24:49" ht="11.25"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24:49" ht="11.25"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24:49" ht="11.25"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24:49" ht="11.25"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24:49" ht="11.25"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24:49" ht="11.25"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24:49" ht="11.25"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24:49" ht="11.25"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24:49" ht="11.25"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24:49" ht="11.25"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24:49" ht="11.25"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24:49" ht="11.25"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24:49" ht="11.25"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24:49" ht="11.25"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24:49" ht="11.25"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24:49" ht="11.25"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24:49" ht="11.25"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24:49" ht="11.25"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24:49" ht="11.25"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24:49" ht="11.25"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24:49" ht="11.25"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24:49" ht="11.25"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24:49" ht="11.25"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24:49" ht="11.25"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24:49" ht="11.25"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24:49" ht="11.25"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24:49" ht="11.25"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24:49" ht="11.25"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24:49" ht="11.25"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24:49" ht="11.25"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24:49" ht="11.25"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24:49" ht="11.25"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24:49" ht="11.25"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24:49" ht="11.25"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24:49" ht="11.25"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24:49" ht="11.25"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24:49" ht="11.25"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24:49" ht="11.25"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24:49" ht="11.25"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24:49" ht="11.25"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24:49" ht="11.25"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24:49" ht="11.25"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24:49" ht="11.25"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24:49" ht="11.25"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24:49" ht="11.25"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24:49" ht="11.25"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24:49" ht="11.25"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24:49" ht="11.25"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24:49" ht="11.25"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24:49" ht="11.25"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24:49" ht="11.25"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24:49" ht="11.25"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24:49" ht="11.25"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24:49" ht="11.25"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24:49" ht="11.25"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24:49" ht="11.25"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24:49" ht="11.25"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24:49" ht="11.25"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24:49" ht="11.25"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24:49" ht="11.25"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24:49" ht="11.25"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24:49" ht="11.25"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24:49" ht="11.25"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24:49" ht="11.25"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24:49" ht="11.25"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24:49" ht="11.25"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24:49" ht="11.25"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24:49" ht="11.25"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24:49" ht="11.25"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24:49" ht="11.25"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24:49" ht="11.25"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24:49" ht="11.25"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24:49" ht="11.25"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24:49" ht="11.25"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24:49" ht="11.25"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24:49" ht="11.25"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24:49" ht="11.25"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24:49" ht="11.25"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24:49" ht="11.25"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24:49" ht="11.25"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24:49" ht="11.25"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24:49" ht="11.25"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24:49" ht="11.25"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24:49" ht="11.25"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24:49" ht="11.25"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24:49" ht="11.25"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24:49" ht="11.25"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24:49" ht="11.25"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24:49" ht="11.25"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24:49" ht="11.25"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24:49" ht="11.25"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24:49" ht="11.25"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24:49" ht="11.25"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24:49" ht="11.25"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24:49" ht="11.25"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24:49" ht="11.25"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24:49" ht="11.25"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24:49" ht="11.25"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24:49" ht="11.25"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24:49" ht="11.25"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24:49" ht="11.25"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24:49" ht="11.25"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24:49" ht="11.25"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24:49" ht="11.25"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24:49" ht="11.25"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24:49" ht="11.25"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24:49" ht="11.25"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24:49" ht="11.25"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24:49" ht="11.25"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24:49" ht="11.25"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24:49" ht="11.25"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24:49" ht="11.25"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24:49" ht="11.25"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24:49" ht="11.25"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24:49" ht="11.25"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24:49" ht="11.25"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24:49" ht="11.25"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24:49" ht="11.25"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24:49" ht="11.25"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24:49" ht="11.25"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24:49" ht="11.25"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24:49" ht="11.25"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24:49" ht="11.25"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24:49" ht="11.25"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24:49" ht="11.25"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24:49" ht="11.25"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24:49" ht="11.25"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24:49" ht="11.25"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24:49" ht="11.25"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24:49" ht="11.25"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24:49" ht="11.25"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24:49" ht="11.25"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24:49" ht="11.25"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24:49" ht="11.25"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24:49" ht="11.25"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24:49" ht="11.25"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24:49" ht="11.25"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24:49" ht="11.25"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24:49" ht="11.25"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24:49" ht="11.25"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24:49" ht="11.25"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24:49" ht="11.25"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24:49" ht="11.25"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24:49" ht="11.25"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24:49" ht="11.25"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24:49" ht="11.25"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24:49" ht="11.25"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24:49" ht="11.25"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24:49" ht="11.25"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24:49" ht="11.25"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24:49" ht="11.25"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24:49" ht="11.25"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24:49" ht="11.25"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24:49" ht="11.25"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24:49" ht="11.25"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24:49" ht="11.25"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24:49" ht="11.25"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24:49" ht="11.25"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24:49" ht="11.25"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24:49" ht="11.25"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24:49" ht="11.25"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24:49" ht="11.25"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24:49" ht="11.25"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24:49" ht="11.25"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24:49" ht="11.25"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24:49" ht="11.25"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24:49" ht="11.25"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24:49" ht="11.25"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24:49" ht="11.25"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24:49" ht="11.25"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24:49" ht="11.25"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24:49" ht="11.25"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24:49" ht="11.25"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24:49" ht="11.25"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24:49" ht="11.25"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24:49" ht="11.25"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24:49" ht="11.25"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24:49" ht="11.25"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24:49" ht="11.25"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24:49" ht="11.25"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24:49" ht="11.25"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24:49" ht="11.25"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24:49" ht="11.25"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24:49" ht="11.25"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24:49" ht="11.25"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24:49" ht="11.25"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24:49" ht="11.25"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24:49" ht="11.25"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24:49" ht="11.25"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24:49" ht="11.25"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24:49" ht="11.25"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24:49" ht="11.25"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24:49" ht="11.25"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24:49" ht="11.25"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24:49" ht="11.25"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24:49" ht="11.25"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24:49" ht="11.25"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24:49" ht="11.25"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24:49" ht="11.25"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24:49" ht="11.25"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24:49" ht="11.25"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24:49" ht="11.25"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24:49" ht="11.25"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24:49" ht="11.25"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24:49" ht="11.25"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24:49" ht="11.25"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24:49" ht="11.25"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24:49" ht="11.25"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24:49" ht="11.25"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24:49" ht="11.25"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24:49" ht="11.25"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24:49" ht="11.25"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24:49" ht="11.25"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24:49" ht="11.25"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24:49" ht="11.25"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24:49" ht="11.25"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24:49" ht="11.25"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24:49" ht="11.25"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24:49" ht="11.25"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24:49" ht="11.25"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24:49" ht="11.25"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24:49" ht="11.25"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24:49" ht="11.25"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24:49" ht="11.25"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24:49" ht="11.25"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24:49" ht="11.25"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24:49" ht="11.25"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24:49" ht="11.25"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24:49" ht="11.25"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24:49" ht="11.25"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24:49" ht="11.25"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24:49" ht="11.25"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24:49" ht="11.25"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24:49" ht="11.25"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24:49" ht="11.25"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24:49" ht="11.25"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24:49" ht="11.25"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24:49" ht="11.25"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24:49" ht="11.25"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24:49" ht="11.25"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24:49" ht="11.25"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24:49" ht="11.25"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24:49" ht="11.25"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24:49" ht="11.25"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24:49" ht="11.25"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24:49" ht="11.25"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24:49" ht="11.25"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24:49" ht="11.25"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24:49" ht="11.25"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24:49" ht="11.25"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24:49" ht="11.25"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24:49" ht="11.25"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24:49" ht="11.25"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24:49" ht="11.25"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24:49" ht="11.25"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24:49" ht="11.25"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24:49" ht="11.25"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24:49" ht="11.25"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24:49" ht="11.25"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24:49" ht="11.25"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24:49" ht="11.25"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24:49" ht="11.25"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24:49" ht="11.25"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24:49" ht="11.25"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24:49" ht="11.25"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24:49" ht="11.25"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24:49" ht="11.25"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24:49" ht="11.25"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24:49" ht="11.25"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24:49" ht="11.25"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24:49" ht="11.25"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24:49" ht="11.25"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24:49" ht="11.25"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24:49" ht="11.25"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24:49" ht="11.25"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24:49" ht="11.25"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24:49" ht="11.25"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24:49" ht="11.25"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24:49" ht="11.25"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24:49" ht="11.25"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24:49" ht="11.25"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24:49" ht="11.25"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24:49" ht="11.25"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24:49" ht="11.25"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24:49" ht="11.25"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24:49" ht="11.25"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24:49" ht="11.25"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24:49" ht="11.25"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24:49" ht="11.25"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24:49" ht="11.25"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24:49" ht="11.25"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24:49" ht="11.25"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24:49" ht="11.25"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24:49" ht="11.25"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24:49" ht="11.25"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24:49" ht="11.25"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24:49" ht="11.25"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24:49" ht="11.25"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24:49" ht="11.25"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24:49" ht="11.25"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24:49" ht="11.25"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24:49" ht="11.25"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24:49" ht="11.25"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24:49" ht="11.25"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24:49" ht="11.25"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24:49" ht="11.25"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24:49" ht="11.25"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24:49" ht="11.25"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24:49" ht="11.25"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24:49" ht="11.25"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24:49" ht="11.25"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24:49" ht="11.25"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24:49" ht="11.25"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24:49" ht="11.25"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24:49" ht="11.25"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24:49" ht="11.25"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24:49" ht="11.25"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24:49" ht="11.25"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24:49" ht="11.25"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24:49" ht="11.25"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24:49" ht="11.25"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24:49" ht="11.25"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24:49" ht="11.25"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24:49" ht="11.25"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24:49" ht="11.25"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24:49" ht="11.25"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24:49" ht="11.25"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24:49" ht="11.25"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24:49" ht="11.25"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24:49" ht="11.25"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24:49" ht="11.25"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24:49" ht="11.25"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24:49" ht="11.25"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24:49" ht="11.25"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24:49" ht="11.25"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24:49" ht="11.25"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24:49" ht="11.25"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24:49" ht="11.25"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24:49" ht="11.25"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24:49" ht="11.25"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24:49" ht="11.25"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24:49" ht="11.25"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24:49" ht="11.25"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24:49" ht="11.25"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24:49" ht="11.25"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24:49" ht="11.25"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24:49" ht="11.25"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24:49" ht="11.25"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24:49" ht="11.25"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24:49" ht="11.25"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24:49" ht="11.25"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24:49" ht="11.25"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24:49" ht="11.25"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24:49" ht="11.25"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24:49" ht="11.25"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24:49" ht="11.25"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24:49" ht="11.25"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24:49" ht="11.25"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24:49" ht="11.25"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24:49" ht="11.25"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24:49" ht="11.25"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24:49" ht="11.25"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24:49" ht="11.25"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24:49" ht="11.25"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24:49" ht="11.25"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24:49" ht="11.25"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24:49" ht="11.25"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24:49" ht="11.25"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24:49" ht="11.25"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24:49" ht="11.25"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24:49" ht="11.25"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24:49" ht="11.25"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24:49" ht="11.25"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24:49" ht="11.25"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24:49" ht="11.25"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24:49" ht="11.25"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24:49" ht="11.25"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24:49" ht="11.25"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24:49" ht="11.25"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24:49" ht="11.25"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24:49" ht="11.25"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24:49" ht="11.25"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24:49" ht="11.25"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24:49" ht="11.25"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24:49" ht="11.25"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24:49" ht="11.25"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24:49" ht="11.25"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24:49" ht="11.25"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24:49" ht="11.25"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24:49" ht="11.25"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24:49" ht="11.25"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24:49" ht="11.25"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24:49" ht="11.25"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24:49" ht="11.25"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24:49" ht="11.25"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24:49" ht="11.25"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24:49" ht="11.25"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24:49" ht="11.25"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24:49" ht="11.25"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24:49" ht="11.25"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24:49" ht="11.25"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24:49" ht="11.25"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24:49" ht="11.25"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24:49" ht="11.25"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24:49" ht="11.25"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24:49" ht="11.25"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24:49" ht="11.25"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24:49" ht="11.25"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24:49" ht="11.25"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24:49" ht="11.25"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24:49" ht="11.25"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24:49" ht="11.25"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24:49" ht="11.25"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24:49" ht="11.25"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24:49" ht="11.25"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24:49" ht="11.25"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24:49" ht="11.25"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24:49" ht="11.25"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24:49" ht="11.25"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24:49" ht="11.25"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24:49" ht="11.25"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24:49" ht="11.25"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24:49" ht="11.25"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24:49" ht="11.25"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24:49" ht="11.25"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24:49" ht="11.25"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24:49" ht="11.25"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24:49" ht="11.25"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24:49" ht="11.25"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24:49" ht="11.25"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24:49" ht="11.25"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24:49" ht="11.25"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24:49" ht="11.25"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24:49" ht="11.25"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24:49" ht="11.25"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24:49" ht="11.25"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24:49" ht="11.25"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24:49" ht="11.25"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24:49" ht="11.25"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24:49" ht="11.25"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24:49" ht="11.25"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24:49" ht="11.25"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24:49" ht="11.25"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24:49" ht="11.25"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24:49" ht="11.25"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24:49" ht="11.25"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24:49" ht="11.25"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24:49" ht="11.25"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24:49" ht="11.25"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24:49" ht="11.25"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24:49" ht="11.25"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24:49" ht="11.25"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24:49" ht="11.25"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24:49" ht="11.25"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24:49" ht="11.25"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24:49" ht="11.25"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24:49" ht="11.25"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24:49" ht="11.25"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24:49" ht="11.25"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24:49" ht="11.25"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24:49" ht="11.25"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24:49" ht="11.25"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24:49" ht="11.25"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24:49" ht="11.25"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24:49" ht="11.25"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24:49" ht="11.25"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24:49" ht="11.25"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24:49" ht="11.25"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24:49" ht="11.25"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24:49" ht="11.25"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24:49" ht="11.25"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24:49" ht="11.25"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24:49" ht="11.25"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24:49" ht="11.25"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24:49" ht="11.25"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24:49" ht="11.25"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24:49" ht="11.25"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24:49" ht="11.25"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24:49" ht="11.25"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24:49" ht="11.25"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24:49" ht="11.25"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24:49" ht="11.25"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24:49" ht="11.25"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24:49" ht="11.25"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24:49" ht="11.25"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24:49" ht="11.25"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24:49" ht="11.25"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24:49" ht="11.25"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24:49" ht="11.25"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24:49" ht="11.25"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24:49" ht="11.25"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24:49" ht="11.25"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24:49" ht="11.25"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24:49" ht="11.25"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24:49" ht="11.25"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24:49" ht="11.25"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24:49" ht="11.25"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24:49" ht="11.25"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24:49" ht="11.25"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24:49" ht="11.25"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24:49" ht="11.25"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24:49" ht="11.25"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24:49" ht="11.25"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24:49" ht="11.25"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24:49" ht="11.25"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24:49" ht="11.25"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24:49" ht="11.25"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24:49" ht="11.25"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24:49" ht="11.25"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24:49" ht="11.25"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24:49" ht="11.25"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24:49" ht="11.25"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24:49" ht="11.25"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24:49" ht="11.25"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24:49" ht="11.25"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24:49" ht="11.25"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24:49" ht="11.25"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24:49" ht="11.25"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24:49" ht="11.25"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24:49" ht="11.25"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24:49" ht="11.25"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24:49" ht="11.25"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24:49" ht="11.25"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24:49" ht="11.25"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24:49" ht="11.25"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24:49" ht="11.25"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24:49" ht="11.25"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24:49" ht="11.25"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24:49" ht="11.25"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24:49" ht="11.25"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24:49" ht="11.25"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24:49" ht="11.25"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24:49" ht="11.25"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24:49" ht="11.25"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24:49" ht="11.25"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24:49" ht="11.25"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24:49" ht="11.25"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24:49" ht="11.25"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24:49" ht="11.25"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24:49" ht="11.25"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24:49" ht="11.25"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24:49" ht="11.25"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24:49" ht="11.25"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24:49" ht="11.25"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24:49" ht="11.25"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24:49" ht="11.25"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24:49" ht="11.25"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24:49" ht="11.25"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24:49" ht="11.25"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24:49" ht="11.25"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24:49" ht="11.25"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24:49" ht="11.25"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24:49" ht="11.25"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24:49" ht="11.25"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24:49" ht="11.25"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24:49" ht="11.25"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24:49" ht="11.25"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24:49" ht="11.25"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24:49" ht="11.25"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24:49" ht="11.25"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24:49" ht="11.25"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24:49" ht="11.25"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24:49" ht="11.25"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24:49" ht="11.25"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24:49" ht="11.25"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24:49" ht="11.25"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24:49" ht="11.25"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24:49" ht="11.25"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24:49" ht="11.25"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24:49" ht="11.25"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24:49" ht="11.25"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24:49" ht="11.25"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24:49" ht="11.25"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24:49" ht="11.25"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24:49" ht="11.25"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24:49" ht="11.25"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24:49" ht="11.25"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24:49" ht="11.25"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24:49" ht="11.25"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24:49" ht="11.25"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24:49" ht="11.25"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24:49" ht="11.25"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24:49" ht="11.25"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24:49" ht="11.25"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24:49" ht="11.25"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24:49" ht="11.25"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24:49" ht="11.25"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24:49" ht="11.25"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24:49" ht="11.25"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24:49" ht="11.25"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24:49" ht="11.25"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24:49" ht="11.25"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24:49" ht="11.25"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24:49" ht="11.25"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24:49" ht="11.25"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24:49" ht="11.25"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24:49" ht="11.25"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24:49" ht="11.25"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24:49" ht="11.25"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24:49" ht="11.25"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24:49" ht="11.25"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24:49" ht="11.25"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24:49" ht="11.25"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24:49" ht="11.25"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24:49" ht="11.25"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24:49" ht="11.25"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24:49" ht="11.25"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24:49" ht="11.25"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24:49" ht="11.25"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24:49" ht="11.25"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24:49" ht="11.25"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24:49" ht="11.25"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24:49" ht="11.25"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24:49" ht="11.25"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24:49" ht="11.25"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24:49" ht="11.25"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24:49" ht="11.25"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24:49" ht="11.25"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24:49" ht="11.25"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24:49" ht="11.25"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24:49" ht="11.25"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24:49" ht="11.25"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24:49" ht="11.25"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24:49" ht="11.25"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24:49" ht="11.25"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24:49" ht="11.25"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24:49" ht="11.25"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24:49" ht="11.25"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24:49" ht="11.25"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24:49" ht="11.25"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24:49" ht="11.25"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24:49" ht="11.25"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24:49" ht="11.25"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24:49" ht="11.25"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24:49" ht="11.25"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24:49" ht="11.25"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24:49" ht="11.25"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24:49" ht="11.25"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24:49" ht="11.25"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24:49" ht="11.25"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24:49" ht="11.25"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24:49" ht="11.25"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24:49" ht="11.25"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24:49" ht="11.25"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24:49" ht="11.25"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24:49" ht="11.25"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24:49" ht="11.25"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24:49" ht="11.25"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24:49" ht="11.25"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24:49" ht="11.25"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24:49" ht="11.25"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24:49" ht="11.25"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24:49" ht="11.25"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24:49" ht="11.25"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24:49" ht="11.25"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24:49" ht="11.25"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24:49" ht="11.25"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24:49" ht="11.25"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24:49" ht="11.25"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24:49" ht="11.25"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24:49" ht="11.25"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24:49" ht="11.25"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24:49" ht="11.25"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24:49" ht="11.25"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24:49" ht="11.25"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24:49" ht="11.25"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24:49" ht="11.25"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24:49" ht="11.25"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24:49" ht="11.25"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24:49" ht="11.25"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24:49" ht="11.25"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24:49" ht="11.25"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24:49" ht="11.25"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24:49" ht="11.25"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24:49" ht="11.25"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24:49" ht="11.25"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24:49" ht="11.25"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24:49" ht="11.25"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24:49" ht="11.25"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24:49" ht="11.25"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24:49" ht="11.25"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24:49" ht="11.25"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24:49" ht="11.25"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24:49" ht="11.25"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24:49" ht="11.25"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24:49" ht="11.25"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24:49" ht="11.25"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24:49" ht="11.25"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24:49" ht="11.25"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24:49" ht="11.25"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24:49" ht="11.25"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24:49" ht="11.25"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24:49" ht="11.25"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24:49" ht="11.25"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24:49" ht="11.25"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24:49" ht="11.25"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24:49" ht="11.25"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24:49" ht="11.25"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24:49" ht="11.25"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24:49" ht="11.25"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24:49" ht="11.25"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24:49" ht="11.25"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24:49" ht="11.25"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24:49" ht="11.25"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24:49" ht="11.25"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24:49" ht="11.25"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24:49" ht="11.25"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24:49" ht="11.25"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24:49" ht="11.25"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24:49" ht="11.25"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24:49" ht="11.25"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24:49" ht="11.25"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24:49" ht="11.25"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24:49" ht="11.25"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24:49" ht="11.25"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24:49" ht="11.25"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24:49" ht="11.25"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24:49" ht="11.25"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24:49" ht="11.25"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24:49" ht="11.25"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24:49" ht="11.25"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24:49" ht="11.25"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24:49" ht="11.25"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24:49" ht="11.25"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24:49" ht="11.25"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24:49" ht="11.25"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24:49" ht="11.25"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24:49" ht="11.25"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24:49" ht="11.25"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24:49" ht="11.25"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24:49" ht="11.25"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24:49" ht="11.25"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24:49" ht="11.25"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24:49" ht="11.25"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24:49" ht="11.25"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24:49" ht="11.25"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24:49" ht="11.25"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24:49" ht="11.25"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24:49" ht="11.25"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24:49" ht="11.25"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24:49" ht="11.25"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24:49" ht="11.25"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24:49" ht="11.25"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24:49" ht="11.25"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24:49" ht="11.25"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24:49" ht="11.25"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24:49" ht="11.25"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24:49" ht="11.25"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24:49" ht="11.25"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24:49" ht="11.25"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24:49" ht="11.25"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24:49" ht="11.25"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24:49" ht="11.25"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24:49" ht="11.25"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24:49" ht="11.25"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24:49" ht="11.25"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24:49" ht="11.25"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24:49" ht="11.25"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24:49" ht="11.25"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24:49" ht="11.25"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24:49" ht="11.25"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24:49" ht="11.25"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24:49" ht="11.25"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24:49" ht="11.25"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24:49" ht="11.25"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24:49" ht="11.25"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24:49" ht="11.25"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24:49" ht="11.25"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24:49" ht="11.25"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24:49" ht="11.25"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24:49" ht="11.25"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24:49" ht="11.25"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24:49" ht="11.25"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24:49" ht="11.25"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24:49" ht="11.25"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24:49" ht="11.25"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24:49" ht="11.25"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24:49" ht="11.25"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24:49" ht="11.25"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24:49" ht="11.25"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24:49" ht="11.25"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24:49" ht="11.25"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24:49" ht="11.25"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24:49" ht="11.25"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24:49" ht="11.25"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24:49" ht="11.25"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24:49" ht="11.25"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24:49" ht="11.25"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24:49" ht="11.25"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24:49" ht="11.25"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24:49" ht="11.25"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24:49" ht="11.25"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24:49" ht="11.25"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24:49" ht="11.25"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24:49" ht="11.25"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24:49" ht="11.25"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24:49" ht="11.25"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24:49" ht="11.25"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24:49" ht="11.25"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24:49" ht="11.25"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24:49" ht="11.25"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24:49" ht="11.25"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24:49" ht="11.25"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24:49" ht="11.25"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24:49" ht="11.25"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24:49" ht="11.25"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24:49" ht="11.25"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24:49" ht="11.25"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24:49" ht="11.25"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24:49" ht="11.25"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24:49" ht="11.25"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24:49" ht="11.25"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24:49" ht="11.25"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24:49" ht="11.25"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24:49" ht="11.25"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24:49" ht="11.25"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24:49" ht="11.25"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24:49" ht="11.25"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24:49" ht="11.25"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24:49" ht="11.25"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24:49" ht="11.25"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24:49" ht="11.25"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24:49" ht="11.25"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24:49" ht="11.25"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24:49" ht="11.25"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24:49" ht="11.25"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24:49" ht="11.25"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24:49" ht="11.25"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24:49" ht="11.25"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24:49" ht="11.25"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24:49" ht="11.25"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24:49" ht="11.25"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24:49" ht="11.25"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24:49" ht="11.25"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24:49" ht="11.25"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24:49" ht="11.25"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24:49" ht="11.25"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24:49" ht="11.25"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24:49" ht="11.25"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24:49" ht="11.25"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24:49" ht="11.25"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24:49" ht="11.25"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24:49" ht="11.25"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24:49" ht="11.25"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24:49" ht="11.25"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24:49" ht="11.25"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24:49" ht="11.25"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24:49" ht="11.25"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24:49" ht="11.25"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24:49" ht="11.25"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24:49" ht="11.25"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24:49" ht="11.25"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24:49" ht="11.25"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24:49" ht="11.25"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24:49" ht="11.25"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24:49" ht="11.25"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24:49" ht="11.25"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24:49" ht="11.25"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24:49" ht="11.25"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24:49" ht="11.25"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24:49" ht="11.25"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24:49" ht="11.25"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24:49" ht="11.25"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24:49" ht="11.25"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24:49" ht="11.25"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24:49" ht="11.25"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24:49" ht="11.25"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24:49" ht="11.25"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24:49" ht="11.25"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24:49" ht="11.25"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24:49" ht="11.25"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24:49" ht="11.25"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24:49" ht="11.25"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24:49" ht="11.25"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24:49" ht="11.25"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24:49" ht="11.25"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24:49" ht="11.25"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24:49" ht="11.25"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24:49" ht="11.25"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24:49" ht="11.25"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24:49" ht="11.25"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24:49" ht="11.25"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24:49" ht="11.25"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24:49" ht="11.25"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24:49" ht="11.25"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24:49" ht="11.25"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24:49" ht="11.25"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24:49" ht="11.25"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24:49" ht="11.25"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24:49" ht="11.25"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24:49" ht="11.25"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24:49" ht="11.25"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24:49" ht="11.25"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24:49" ht="11.25"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24:49" ht="11.25"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24:49" ht="11.25"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24:49" ht="11.25"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24:49" ht="11.25"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24:49" ht="11.25"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24:49" ht="11.25"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24:49" ht="11.25"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24:49" ht="11.25"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24:49" ht="11.25"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24:49" ht="11.25"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24:49" ht="11.25"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24:49" ht="11.25"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24:49" ht="11.25"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24:49" ht="11.25"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24:49" ht="11.25"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24:49" ht="11.25"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24:49" ht="11.25"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24:49" ht="11.25"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24:49" ht="11.25"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24:49" ht="11.25"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24:49" ht="11.25"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24:49" ht="11.25"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24:49" ht="11.25"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24:49" ht="11.25"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24:49" ht="11.25"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24:49" ht="11.25"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24:49" ht="11.25"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24:49" ht="11.25"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24:49" ht="11.25"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24:49" ht="11.25"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24:49" ht="11.25"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24:49" ht="11.25"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24:49" ht="11.25"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24:49" ht="11.25"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24:49" ht="11.25"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24:49" ht="11.25"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24:49" ht="11.25"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24:49" ht="11.25"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24:49" ht="11.25"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24:49" ht="11.25"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24:49" ht="11.25"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24:49" ht="11.25"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24:49" ht="11.25"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24:49" ht="11.25"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24:49" ht="11.25"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24:49" ht="11.25"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24:49" ht="11.25"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24:49" ht="11.25"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24:49" ht="11.25"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24:49" ht="11.25"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24:49" ht="11.25"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24:49" ht="11.25"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24:49" ht="11.25"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24:49" ht="11.25"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24:49" ht="11.25"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24:49" ht="11.25"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24:49" ht="11.25"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24:49" ht="11.25"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24:49" ht="11.25"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24:49" ht="11.25"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24:49" ht="11.25"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24:49" ht="11.25"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24:49" ht="11.25"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24:49" ht="11.25"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24:49" ht="11.25"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24:49" ht="11.25"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24:49" ht="11.25"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24:49" ht="11.25"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24:49" ht="11.25"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24:49" ht="11.25"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24:49" ht="11.25"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24:49" ht="11.25"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24:49" ht="11.25"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24:49" ht="11.25"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24:49" ht="11.25"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24:49" ht="11.25"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24:49" ht="11.25"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24:49" ht="11.25"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24:49" ht="11.25"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24:49" ht="11.25"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24:49" ht="11.25"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24:49" ht="11.25"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24:49" ht="11.25"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24:49" ht="11.25"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24:49" ht="11.25"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24:49" ht="11.25"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24:49" ht="11.25"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24:49" ht="11.25"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24:49" ht="11.25"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24:49" ht="11.25"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24:49" ht="11.25"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24:49" ht="11.25"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24:49" ht="11.25"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24:49" ht="11.25"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24:49" ht="11.25"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24:49" ht="11.25"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24:49" ht="11.25"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24:49" ht="11.25"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24:49" ht="11.25"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24:49" ht="11.25"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24:49" ht="11.25"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24:49" ht="11.25"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24:49" ht="11.25"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24:49" ht="11.25"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24:49" ht="11.25"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24:49" ht="11.25"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24:49" ht="11.25"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24:49" ht="11.25"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24:49" ht="11.25"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24:49" ht="11.25"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24:49" ht="11.25"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24:49" ht="11.25"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24:49" ht="11.25"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24:49" ht="11.25"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24:49" ht="11.25"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24:49" ht="11.25"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24:49" ht="11.25"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24:49" ht="11.25"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24:49" ht="11.25"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24:49" ht="11.25"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24:49" ht="11.25"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24:49" ht="11.25"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24:49" ht="11.25"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24:49" ht="11.25"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24:49" ht="11.25"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24:49" ht="11.25"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24:49" ht="11.25"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24:49" ht="11.25"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24:49" ht="11.25"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24:49" ht="11.25"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24:49" ht="11.25"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24:49" ht="11.25"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24:49" ht="11.25"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24:49" ht="11.25"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24:49" ht="11.25"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24:49" ht="11.25"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24:49" ht="11.25"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24:49" ht="11.25"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24:49" ht="11.25"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24:49" ht="11.25"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24:49" ht="11.25"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24:49" ht="11.25"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24:49" ht="11.25"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24:49" ht="11.25"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24:49" ht="11.25"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24:49" ht="11.25"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24:49" ht="11.25"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24:49" ht="11.25"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24:49" ht="11.25"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24:49" ht="11.25"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24:49" ht="11.25"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24:49" ht="11.25"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24:49" ht="11.25"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24:49" ht="11.25"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24:49" ht="11.25"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24:49" ht="11.25"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24:49" ht="11.25"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24:49" ht="11.25"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24:49" ht="11.25"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24:49" ht="11.25"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24:49" ht="11.25"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24:49" ht="11.25"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24:49" ht="11.25"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24:49" ht="11.25"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24:49" ht="11.25"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24:49" ht="11.25"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24:49" ht="11.25"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24:49" ht="11.25"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24:49" ht="11.25"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24:49" ht="11.25"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24:49" ht="11.25"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24:49" ht="11.25"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24:49" ht="11.25"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24:49" ht="11.25"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24:49" ht="11.25"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24:49" ht="11.25"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24:49" ht="11.25"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24:49" ht="11.25"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24:49" ht="11.25"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24:49" ht="11.25"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24:49" ht="11.25"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24:49" ht="11.25"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24:49" ht="11.25"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24:49" ht="11.25"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24:49" ht="11.25"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24:49" ht="11.25"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24:49" ht="11.25"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24:49" ht="11.25"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24:49" ht="11.25"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24:49" ht="11.25"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24:49" ht="11.25"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24:49" ht="11.25"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24:49" ht="11.25"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24:49" ht="11.25"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24:49" ht="11.25"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24:49" ht="11.25"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24:49" ht="11.25"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24:49" ht="11.25"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24:49" ht="11.25"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24:49" ht="11.25"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24:49" ht="11.25"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24:49" ht="11.25"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24:49" ht="11.25"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24:49" ht="11.25"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24:49" ht="11.25"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24:49" ht="11.25"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24:49" ht="11.25"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24:49" ht="11.25"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24:49" ht="11.25"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24:49" ht="11.25"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24:49" ht="11.25"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24:49" ht="11.25"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24:49" ht="11.25"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24:49" ht="11.25"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24:49" ht="11.25"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24:49" ht="11.25"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24:49" ht="11.25"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24:49" ht="11.25"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24:49" ht="11.25"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24:49" ht="11.25"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24:49" ht="11.25"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24:49" ht="11.25"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24:49" ht="11.25"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24:49" ht="11.25"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24:49" ht="11.25"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24:49" ht="11.25"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24:49" ht="11.25"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24:49" ht="11.25"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24:49" ht="11.25"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24:49" ht="11.25"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24:49" ht="11.25"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24:49" ht="11.25"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24:49" ht="11.25"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24:49" ht="11.25"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24:49" ht="11.25"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24:49" ht="11.25"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24:49" ht="11.25"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24:49" ht="11.25"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24:49" ht="11.25"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24:49" ht="11.25"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24:49" ht="11.25"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24:49" ht="11.25"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24:49" ht="11.25"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24:49" ht="11.25"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24:49" ht="11.25"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24:49" ht="11.25"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24:49" ht="11.25"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24:49" ht="11.25"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24:49" ht="11.25"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24:49" ht="11.25"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24:49" ht="11.25"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24:49" ht="11.25"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24:49" ht="11.25"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24:49" ht="11.25"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24:49" ht="11.25"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24:49" ht="11.25"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24:49" ht="11.25"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24:49" ht="11.25"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24:49" ht="11.25"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24:49" ht="11.25"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24:49" ht="11.25"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24:49" ht="11.25"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24:49" ht="11.25"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24:49" ht="11.25"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24:49" ht="11.25"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24:49" ht="11.25"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24:49" ht="11.25"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24:49" ht="11.25"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24:49" ht="11.25"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24:49" ht="11.25"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24:49" ht="11.25"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24:49" ht="11.25"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24:49" ht="11.25"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24:49" ht="11.25"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24:49" ht="11.25"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24:49" ht="11.25"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24:49" ht="11.25"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24:49" ht="11.25"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24:49" ht="11.25"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24:49" ht="11.25"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24:49" ht="11.25"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24:49" ht="11.25"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24:49" ht="11.25"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24:49" ht="11.25"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24:49" ht="11.25"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24:49" ht="11.25"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24:49" ht="11.25"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24:49" ht="11.25"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24:49" ht="11.25"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24:49" ht="11.25"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24:49" ht="11.25"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24:49" ht="11.25"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24:49" ht="11.25"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24:49" ht="11.25"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24:49" ht="11.25"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24:49" ht="11.25"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24:49" ht="11.25"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24:49" ht="11.25"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24:49" ht="11.25"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24:49" ht="11.25"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24:49" ht="11.25"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24:49" ht="11.25"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24:49" ht="11.25"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24:49" ht="11.25"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24:49" ht="11.25"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24:49" ht="11.25"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24:49" ht="11.25"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24:49" ht="11.25"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24:49" ht="11.25"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24:49" ht="11.25"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24:49" ht="11.25"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24:49" ht="11.25"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24:49" ht="11.25"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24:49" ht="11.25"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24:49" ht="11.25"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24:49" ht="11.25"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24:49" ht="11.25"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24:49" ht="11.25"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24:49" ht="11.25"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24:49" ht="11.25"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24:49" ht="11.25"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24:49" ht="11.25"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24:49" ht="11.25"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24:49" ht="11.25"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24:49" ht="11.25"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24:49" ht="11.25"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24:49" ht="11.25"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24:49" ht="11.25"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24:49" ht="11.25"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24:49" ht="11.25"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24:49" ht="11.25"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24:49" ht="11.25"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24:49" ht="11.25"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24:49" ht="11.25"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24:49" ht="11.25"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24:49" ht="11.25"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24:49" ht="11.25"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24:49" ht="11.25"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24:49" ht="11.25"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24:49" ht="11.25"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24:49" ht="11.25"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24:49" ht="11.25"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24:49" ht="11.25"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24:49" ht="11.25"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24:49" ht="11.25"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24:49" ht="11.25"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24:49" ht="11.25"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24:49" ht="11.25"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24:49" ht="11.25"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24:49" ht="11.25"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24:49" ht="11.25"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24:49" ht="11.25"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24:49" ht="11.25"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24:49" ht="11.25"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24:49" ht="11.25"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24:49" ht="11.25"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24:49" ht="11.25"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24:49" ht="11.25"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24:49" ht="11.25"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24:49" ht="11.25"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24:49" ht="11.25"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24:49" ht="11.25"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24:49" ht="11.25"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24:49" ht="11.25"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24:49" ht="11.25"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24:49" ht="11.25"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24:49" ht="11.25"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24:49" ht="11.25"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24:49" ht="11.25"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24:49" ht="11.25"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24:49" ht="11.25"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24:49" ht="11.25"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24:49" ht="11.25"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24:49" ht="11.25"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24:49" ht="11.25"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24:49" ht="11.25"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24:49" ht="11.25"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24:49" ht="11.25"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24:49" ht="11.25"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24:49" ht="11.25"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24:49" ht="11.25"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24:49" ht="11.25"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24:49" ht="11.25"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24:49" ht="11.25"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24:49" ht="11.25"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24:49" ht="11.25"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24:49" ht="11.25"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24:49" ht="11.25"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24:49" ht="11.25"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24:49" ht="11.25"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24:49" ht="11.25"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24:49" ht="11.25"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24:49" ht="11.25"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24:49" ht="11.25"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24:49" ht="11.25"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24:49" ht="11.25"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24:49" ht="11.25"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24:49" ht="11.25"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24:49" ht="11.25"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24:49" ht="11.25"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24:49" ht="11.25"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24:49" ht="11.25"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24:49" ht="11.25"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24:49" ht="11.25"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24:49" ht="11.25"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24:49" ht="11.25"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24:49" ht="11.25"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24:49" ht="11.25"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24:49" ht="11.25"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24:49" ht="11.25"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24:49" ht="11.25"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24:49" ht="11.25"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24:49" ht="11.25"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24:49" ht="11.25"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24:49" ht="11.25"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24:49" ht="11.25"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24:49" ht="11.25"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24:49" ht="11.25"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24:49" ht="11.25"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24:49" ht="11.25"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24:49" ht="11.25"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24:49" ht="11.25"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24:49" ht="11.25"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24:49" ht="11.25"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24:49" ht="11.25"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24:49" ht="11.25"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24:49" ht="11.25"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24:49" ht="11.25"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24:49" ht="11.25"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24:49" ht="11.25"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24:49" ht="11.25"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24:49" ht="11.25"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24:49" ht="11.25"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24:49" ht="11.25"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24:49" ht="11.25"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24:49" ht="11.25"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24:49" ht="11.25"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24:49" ht="11.25"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24:49" ht="11.25"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24:49" ht="11.25"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24:49" ht="11.25"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24:49" ht="11.25"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24:49" ht="11.25"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24:49" ht="11.25"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24:49" ht="11.25"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24:49" ht="11.25"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24:49" ht="11.25"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24:49" ht="11.25"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24:49" ht="11.25"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24:49" ht="11.25"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24:49" ht="11.25"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24:49" ht="11.25"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24:49" ht="11.25"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24:49" ht="11.25"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24:49" ht="11.25"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24:49" ht="11.25"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24:49" ht="11.25"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24:49" ht="11.25"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24:49" ht="11.25"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24:49" ht="11.25"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24:49" ht="11.25"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24:49" ht="11.25"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24:49" ht="11.25"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24:49" ht="11.25"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24:49" ht="11.25"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24:49" ht="11.25"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24:49" ht="11.25"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24:49" ht="11.25"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24:49" ht="11.25"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24:49" ht="11.25"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24:49" ht="11.25"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24:49" ht="11.25"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24:49" ht="11.25"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24:49" ht="11.25"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24:49" ht="11.25"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24:49" ht="11.25"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24:49" ht="11.25"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24:49" ht="11.25"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24:49" ht="11.25"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24:49" ht="11.25"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24:49" ht="11.25"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24:49" ht="11.25"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24:49" ht="11.25"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24:49" ht="11.25"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24:49" ht="11.25"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24:49" ht="11.25"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24:49" ht="11.25"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24:49" ht="11.25"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24:49" ht="11.25"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24:49" ht="11.25"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24:49" ht="11.25"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24:49" ht="11.25"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24:49" ht="11.25"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24:49" ht="11.25"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24:49" ht="11.25"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24:49" ht="11.25"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24:49" ht="11.25"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24:49" ht="11.25"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24:49" ht="11.25"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24:49" ht="11.25"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24:49" ht="11.25"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24:49" ht="11.25"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24:49" ht="11.25"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24:49" ht="11.25"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24:49" ht="11.25"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24:49" ht="11.25"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24:49" ht="11.25"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24:49" ht="11.25"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24:49" ht="11.25"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24:49" ht="11.25"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24:49" ht="11.25"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24:49" ht="11.25"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24:49" ht="11.25"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24:49" ht="11.25"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24:49" ht="11.25"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24:49" ht="11.25"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24:49" ht="11.25"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24:49" ht="11.25"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24:49" ht="11.25"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24:49" ht="11.25"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24:49" ht="11.25"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24:49" ht="11.25"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24:49" ht="11.25"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24:49" ht="11.25"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24:49" ht="11.25"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24:49" ht="11.25"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24:49" ht="11.25"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24:49" ht="11.25"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24:49" ht="11.25"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24:49" ht="11.25"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24:49" ht="11.25"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24:49" ht="11.25"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24:49" ht="11.25"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24:49" ht="11.25"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24:49" ht="11.25"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24:49" ht="11.25"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24:49" ht="11.25"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24:49" ht="11.25"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24:49" ht="11.25"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24:49" ht="11.25"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24:49" ht="11.25"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24:49" ht="11.25"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24:49" ht="11.25"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24:49" ht="11.25"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24:49" ht="11.25"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24:49" ht="11.25"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24:49" ht="11.25"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24:49" ht="11.25"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24:49" ht="11.25"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24:49" ht="11.25"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24:49" ht="11.25"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24:49" ht="11.25"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24:49" ht="11.25"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24:49" ht="11.25"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24:49" ht="11.25"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24:49" ht="11.25"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24:49" ht="11.25"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24:49" ht="11.25"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24:49" ht="11.25"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24:49" ht="11.25"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24:49" ht="11.25"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24:49" ht="11.25"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24:49" ht="11.25"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24:49" ht="11.25"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24:49" ht="11.25"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24:49" ht="11.25"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24:49" ht="11.25"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24:49" ht="11.25"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24:49" ht="11.25"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24:49" ht="11.25"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24:49" ht="11.25"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24:49" ht="11.25"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24:49" ht="11.25"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24:49" ht="11.25"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24:49" ht="11.25"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24:49" ht="11.25"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24:49" ht="11.25"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24:49" ht="11.25"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24:49" ht="11.25"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24:49" ht="11.25"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24:49" ht="11.25"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24:49" ht="11.25"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24:49" ht="11.25"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24:49" ht="11.25"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24:49" ht="11.25"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24:49" ht="11.25"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24:49" ht="11.25"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24:49" ht="11.25"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24:49" ht="11.25"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24:49" ht="11.25"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24:49" ht="11.25"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24:49" ht="11.25"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24:49" ht="11.25"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24:49" ht="11.25"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24:49" ht="11.25"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24:49" ht="11.25"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24:49" ht="11.25"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24:49" ht="11.25"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24:49" ht="11.25"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24:49" ht="11.25"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24:49" ht="11.25"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24:49" ht="11.25"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24:49" ht="11.25"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24:49" ht="11.25"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24:49" ht="11.25"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24:49" ht="11.25"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24:49" ht="11.25"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24:49" ht="11.25"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24:49" ht="11.25"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24:49" ht="11.25"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24:49" ht="11.25"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24:49" ht="11.25"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24:49" ht="11.25"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24:49" ht="11.25"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24:49" ht="11.25"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24:49" ht="11.25"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24:49" ht="11.25"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24:49" ht="11.25"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24:49" ht="11.25"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24:49" ht="11.25"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24:49" ht="11.25"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24:49" ht="11.25"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24:49" ht="11.25"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24:49" ht="11.25"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24:49" ht="11.25"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24:49" ht="11.25"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24:49" ht="11.25"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24:49" ht="11.25"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24:49" ht="11.25"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24:49" ht="11.25"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24:49" ht="11.25"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24:49" ht="11.25"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24:49" ht="11.25"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24:49" ht="11.25"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24:49" ht="11.25"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24:49" ht="11.25"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24:49" ht="11.25"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24:49" ht="11.25"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24:49" ht="11.25"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24:49" ht="11.25"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24:49" ht="11.25"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24:49" ht="11.25"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24:49" ht="11.25"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24:49" ht="11.25"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24:49" ht="11.25"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24:49" ht="11.25"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24:49" ht="11.25"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24:49" ht="11.25"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24:49" ht="11.25"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24:49" ht="11.25"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24:49" ht="11.25"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24:49" ht="11.25"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24:49" ht="11.25"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24:49" ht="11.25"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24:49" ht="11.25"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24:49" ht="11.25"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24:49" ht="11.25"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24:49" ht="11.25"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24:49" ht="11.25"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24:49" ht="11.25"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24:49" ht="11.25"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24:49" ht="11.25"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24:49" ht="11.25"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24:49" ht="11.25"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24:49" ht="11.25"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24:49" ht="11.25"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24:49" ht="11.25"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24:49" ht="11.25"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24:49" ht="11.25"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24:49" ht="11.25"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24:49" ht="11.25"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24:49" ht="11.25"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24:49" ht="11.25"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24:49" ht="11.25"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24:49" ht="11.25"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24:49" ht="11.25"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24:49" ht="11.25"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24:49" ht="11.25"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24:49" ht="11.25"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24:49" ht="11.25"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24:49" ht="11.25"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24:49" ht="11.25"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24:49" ht="11.25"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24:49" ht="11.25"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24:49" ht="11.25"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24:49" ht="11.25"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24:49" ht="11.25"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24:49" ht="11.25"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24:49" ht="11.25"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24:49" ht="11.25"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24:49" ht="11.25"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24:49" ht="11.25"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24:49" ht="11.25"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24:49" ht="11.25"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24:49" ht="11.25"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24:49" ht="11.25"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24:49" ht="11.25"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24:49" ht="11.25"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24:49" ht="11.25"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24:49" ht="11.25"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24:49" ht="11.25"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24:49" ht="11.25"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24:49" ht="11.25"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24:49" ht="11.25"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24:49" ht="11.25"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24:49" ht="11.25"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24:49" ht="11.25"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24:49" ht="11.25"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24:49" ht="11.25"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24:49" ht="11.25"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24:49" ht="11.25"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24:49" ht="11.25"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24:49" ht="11.25"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24:49" ht="11.25"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24:49" ht="11.25"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24:49" ht="11.25"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24:49" ht="11.25"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24:49" ht="11.25"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24:49" ht="11.25"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24:49" ht="11.25"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24:49" ht="11.25"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24:49" ht="11.25"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24:49" ht="11.25"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24:49" ht="11.25"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24:49" ht="11.25"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24:49" ht="11.25"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24:49" ht="11.25"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24:49" ht="11.25"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24:49" ht="11.25"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24:49" ht="11.25"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24:49" ht="11.25"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24:49" ht="11.25"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24:49" ht="11.25"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24:49" ht="11.25"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24:49" ht="11.25"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24:49" ht="11.25"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24:49" ht="11.25"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24:49" ht="11.25"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24:49" ht="11.25"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24:49" ht="11.25"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24:49" ht="11.25"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24:49" ht="11.25"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24:49" ht="11.25"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24:49" ht="11.25"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24:49" ht="11.25"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24:49" ht="11.25"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24:49" ht="11.25"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24:49" ht="11.25"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24:49" ht="11.25"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24:49" ht="11.25"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24:49" ht="11.25"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24:49" ht="11.25"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24:49" ht="11.25"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24:49" ht="11.25"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24:49" ht="11.25"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24:49" ht="11.25"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24:49" ht="11.25"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24:49" ht="11.25"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24:49" ht="11.25"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24:49" ht="11.25"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24:49" ht="11.25"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24:49" ht="11.25"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24:49" ht="11.25"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24:49" ht="11.25"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24:49" ht="11.25"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24:49" ht="11.25"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24:49" ht="11.25"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24:49" ht="11.25"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24:49" ht="11.25"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24:49" ht="11.25"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24:49" ht="11.25"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24:49" ht="11.25"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24:49" ht="11.25"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24:49" ht="11.25"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24:49" ht="11.25"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24:49" ht="11.25"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24:49" ht="11.25"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24:49" ht="11.25"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24:49" ht="11.25"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24:49" ht="11.25"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24:49" ht="11.25"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24:49" ht="11.25"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24:49" ht="11.25"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24:49" ht="11.25"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24:49" ht="11.25"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24:49" ht="11.25"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24:49" ht="11.25"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24:49" ht="11.25"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24:49" ht="11.25"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24:49" ht="11.25"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24:49" ht="11.25"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24:49" ht="11.25"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24:49" ht="11.25"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24:49" ht="11.25"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24:49" ht="11.25"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24:49" ht="11.25"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24:49" ht="11.25"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24:49" ht="11.25"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24:49" ht="11.25"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24:49" ht="11.25"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24:49" ht="11.25"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24:49" ht="11.25"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24:49" ht="11.25"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24:49" ht="11.25"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24:49" ht="11.25"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24:49" ht="11.25"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24:49" ht="11.25"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24:49" ht="11.25"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24:49" ht="11.25"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24:49" ht="11.25"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24:49" ht="11.25"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24:49" ht="11.25"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24:49" ht="11.25"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24:49" ht="11.25"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24:49" ht="11.25"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24:49" ht="11.25"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24:49" ht="11.25"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24:49" ht="11.25"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24:49" ht="11.25"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24:49" ht="11.25"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24:49" ht="11.25"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24:49" ht="11.25"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24:49" ht="11.25"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24:49" ht="11.25"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24:49" ht="11.25"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24:49" ht="11.25"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24:49" ht="11.25"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24:49" ht="11.25"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24:49" ht="11.25"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24:49" ht="11.25"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24:49" ht="11.25"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24:49" ht="11.25"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24:49" ht="11.25"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24:49" ht="11.25"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24:49" ht="11.25"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24:49" ht="11.25"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24:49" ht="11.25"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24:49" ht="11.25"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24:49" ht="11.25"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24:49" ht="11.25"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24:49" ht="11.25"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24:49" ht="11.25"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24:49" ht="11.25"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24:49" ht="11.25"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24:49" ht="11.25"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24:49" ht="11.25"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24:49" ht="11.25"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24:49" ht="11.25"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24:49" ht="11.25"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24:49" ht="11.25"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24:49" ht="11.25"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24:49" ht="11.25"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24:49" ht="11.25"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24:49" ht="11.25"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24:49" ht="11.25"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24:49" ht="11.25"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24:49" ht="11.25"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24:49" ht="11.25"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24:49" ht="11.25"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24:49" ht="11.25"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24:49" ht="11.25"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24:49" ht="11.25"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24:49" ht="11.25"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24:49" ht="11.25"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24:49" ht="11.25"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24:49" ht="11.25"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24:49" ht="11.25"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24:49" ht="11.25"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24:49" ht="11.25"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24:49" ht="11.25"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24:49" ht="11.25"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24:49" ht="11.25"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24:49" ht="11.25"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24:49" ht="11.25"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24:49" ht="11.25"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24:49" ht="11.25"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24:49" ht="11.25"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24:49" ht="11.25"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24:49" ht="11.25"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24:49" ht="11.25"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24:49" ht="11.25"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24:49" ht="11.25"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24:49" ht="11.25"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24:49" ht="11.25"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24:49" ht="11.25"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24:49" ht="11.25"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24:49" ht="11.25"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24:49" ht="11.25"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24:49" ht="11.25"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24:49" ht="11.25"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24:49" ht="11.25"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24:49" ht="11.25"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24:49" ht="11.25"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24:49" ht="11.25"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24:49" ht="11.25"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24:49" ht="11.25"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24:49" ht="11.25"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24:49" ht="11.25"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24:49" ht="11.25"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24:49" ht="11.25"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24:49" ht="11.25"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24:49" ht="11.25"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24:49" ht="11.25"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24:49" ht="11.25"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24:49" ht="11.25"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24:49" ht="11.25"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24:49" ht="11.25"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24:49" ht="11.25"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24:49" ht="11.25"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24:49" ht="11.25"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24:49" ht="11.25"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24:49" ht="11.25"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24:49" ht="11.25"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24:49" ht="11.25"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24:49" ht="11.25"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24:49" ht="11.25"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24:49" ht="11.25"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24:49" ht="11.25"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24:49" ht="11.25"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24:49" ht="11.25"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24:49" ht="11.25"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24:49" ht="11.25"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24:49" ht="11.25"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24:49" ht="11.25"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24:49" ht="11.25"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24:49" ht="11.25"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24:49" ht="11.25"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24:49" ht="11.25"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24:49" ht="11.25"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24:49" ht="11.25"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24:49" ht="11.25"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24:49" ht="11.25"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24:49" ht="11.25"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24:49" ht="11.25"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24:49" ht="11.25"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24:49" ht="11.25"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24:49" ht="11.25"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24:49" ht="11.25"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24:49" ht="11.25"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24:49" ht="11.25"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24:49" ht="11.25"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24:49" ht="11.25"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24:49" ht="11.25"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24:49" ht="11.25"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24:49" ht="11.25"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24:49" ht="11.25"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24:49" ht="11.25"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24:49" ht="11.25"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24:49" ht="11.25"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24:49" ht="11.25"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24:49" ht="11.25"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24:49" ht="11.25"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24:49" ht="11.25"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24:49" ht="11.25"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24:49" ht="11.25"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24:49" ht="11.25"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24:49" ht="11.25"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24:49" ht="11.25"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24:49" ht="11.25"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24:49" ht="11.25"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24:49" ht="11.25"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24:49" ht="11.25"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24:49" ht="11.25"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24:49" ht="11.25"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24:49" ht="11.25"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24:49" ht="11.25"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24:49" ht="11.25"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24:49" ht="11.25"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24:49" ht="11.25"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24:49" ht="11.25"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24:49" ht="11.25"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24:49" ht="11.25"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24:49" ht="11.25"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24:49" ht="11.25"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24:49" ht="11.25"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24:49" ht="11.25"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24:49" ht="11.25"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24:49" ht="11.25"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24:49" ht="11.25"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24:49" ht="11.25"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24:49" ht="11.25"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24:49" ht="11.25"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24:49" ht="11.25"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24:49" ht="11.25"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24:49" ht="11.25"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24:49" ht="11.25"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24:49" ht="11.25"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24:49" ht="11.25"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24:49" ht="11.25"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24:49" ht="11.25"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24:49" ht="11.25"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24:49" ht="11.25"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24:49" ht="11.25"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24:49" ht="11.25"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24:49" ht="11.25"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24:49" ht="11.25"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24:49" ht="11.25"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24:49" ht="11.25"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24:49" ht="11.25"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24:49" ht="11.25"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24:49" ht="11.25"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24:49" ht="11.25"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24:49" ht="11.25"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24:49" ht="11.25"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24:49" ht="11.25"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24:49" ht="11.25"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24:49" ht="11.25"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24:49" ht="11.25"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24:49" ht="11.25"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24:49" ht="11.25"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24:49" ht="11.25"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24:49" ht="11.25"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24:49" ht="11.25"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24:49" ht="11.25"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24:49" ht="11.25"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24:49" ht="11.25"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24:49" ht="11.25"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24:49" ht="11.25"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24:49" ht="11.25"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24:49" ht="11.25"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24:49" ht="11.25"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24:49" ht="11.25"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24:49" ht="11.25"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24:49" ht="11.25"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24:49" ht="11.25"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24:49" ht="11.25"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24:49" ht="11.25"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24:49" ht="11.25"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24:49" ht="11.25"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24:49" ht="11.25"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24:49" ht="11.25"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24:49" ht="11.25"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24:49" ht="11.25"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24:49" ht="11.25"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24:49" ht="11.25"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24:49" ht="11.25"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24:49" ht="11.25"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24:49" ht="11.25"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24:49" ht="11.25"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24:49" ht="11.25"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24:49" ht="11.25"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24:49" ht="11.25"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24:49" ht="11.25"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24:49" ht="11.25"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24:49" ht="11.25"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24:49" ht="11.25"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24:49" ht="11.25"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24:49" ht="11.25"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24:49" ht="11.25"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24:49" ht="11.25"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24:49" ht="11.25"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24:49" ht="11.25"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24:49" ht="11.25"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24:49" ht="11.25"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24:49" ht="11.25"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24:49" ht="11.25"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24:49" ht="11.25"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24:49" ht="11.25"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24:49" ht="11.25"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24:49" ht="11.25"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24:49" ht="11.25"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24:49" ht="11.25"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24:49" ht="11.25"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24:49" ht="11.25"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24:49" ht="11.25"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24:49" ht="11.25"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24:49" ht="11.25"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24:49" ht="11.25"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24:49" ht="11.25"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24:49" ht="11.25"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24:49" ht="11.25"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24:49" ht="11.25"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24:49" ht="11.25"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24:49" ht="11.25"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24:49" ht="11.25"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24:49" ht="11.25"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24:49" ht="11.25"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24:49" ht="11.25"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24:49" ht="11.25"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24:49" ht="11.25"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24:49" ht="11.25"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24:49" ht="11.25"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24:49" ht="11.25"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24:49" ht="11.25"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24:49" ht="11.25"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24:49" ht="11.25"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24:49" ht="11.25"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24:49" ht="11.25"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24:49" ht="11.25"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24:49" ht="11.25"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24:49" ht="11.25"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24:49" ht="11.25"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24:49" ht="11.25"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24:49" ht="11.25"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24:49" ht="11.25"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24:49" ht="11.25"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24:49" ht="11.25"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24:49" ht="11.25"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24:49" ht="11.25"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24:49" ht="11.25"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24:49" ht="11.25"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24:49" ht="11.25"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24:49" ht="11.25"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24:49" ht="11.25"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24:49" ht="11.25"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24:49" ht="11.25"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24:49" ht="11.25"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24:49" ht="11.25"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24:49" ht="11.25"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24:49" ht="11.25"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24:49" ht="11.25"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24:49" ht="11.25"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24:49" ht="11.25"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24:49" ht="11.25"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24:49" ht="11.25"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24:49" ht="11.25"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24:49" ht="11.25"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24:49" ht="11.25"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24:49" ht="11.25"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24:49" ht="11.25"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24:49" ht="11.25"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24:49" ht="11.25"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24:49" ht="11.25"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24:49" ht="11.25"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24:49" ht="11.25"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24:49" ht="11.25"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24:49" ht="11.25"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24:49" ht="11.25"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24:49" ht="11.25"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24:49" ht="11.25"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24:49" ht="11.25"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24:49" ht="11.25"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24:49" ht="11.25"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24:49" ht="11.25"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24:49" ht="11.25"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24:49" ht="11.25"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24:49" ht="11.25"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24:49" ht="11.25"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24:49" ht="11.25"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24:49" ht="11.25"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24:49" ht="11.25"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24:49" ht="11.25"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24:49" ht="11.25"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24:49" ht="11.25"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24:49" ht="11.25"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24:49" ht="11.25"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24:49" ht="11.25"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24:49" ht="11.25"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24:49" ht="11.25"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24:49" ht="11.25"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24:49" ht="11.25"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24:49" ht="11.25"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24:49" ht="11.25"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24:49" ht="11.25"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24:49" ht="11.25"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24:49" ht="11.25"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24:49" ht="11.25"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24:49" ht="11.25"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24:49" ht="11.25"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24:49" ht="11.25"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24:49" ht="11.25"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24:49" ht="11.25"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24:49" ht="11.25"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24:49" ht="11.25"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24:49" ht="11.25"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24:49" ht="11.25"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24:49" ht="11.25"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24:49" ht="11.25"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24:49" ht="11.25"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24:49" ht="11.25"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24:49" ht="11.25"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24:49" ht="11.25"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24:49" ht="11.25"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24:49" ht="11.25"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24:49" ht="11.25"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24:49" ht="11.25"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24:49" ht="11.25"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24:49" ht="11.25"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24:49" ht="11.25"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24:49" ht="11.25"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24:49" ht="11.25"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24:49" ht="11.25"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24:49" ht="11.25"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24:49" ht="11.25"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24:49" ht="11.25"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24:49" ht="11.25"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24:49" ht="11.25"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24:49" ht="11.25"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24:49" ht="11.25"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24:49" ht="11.25"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24:49" ht="11.25"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24:49" ht="11.25"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24:49" ht="11.25"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24:49" ht="11.25"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24:49" ht="11.25"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24:49" ht="11.25"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24:49" ht="11.25"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24:49" ht="11.25"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24:49" ht="11.25"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24:49" ht="11.25"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24:49" ht="11.25"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24:49" ht="11.25"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24:49" ht="11.25"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24:49" ht="11.25"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24:49" ht="11.25"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24:49" ht="11.25"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24:49" ht="11.25"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24:49" ht="11.25"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24:49" ht="11.25"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24:49" ht="11.25"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24:49" ht="11.25"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24:49" ht="11.25"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24:49" ht="11.25"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24:49" ht="11.25"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24:49" ht="11.25"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24:49" ht="11.25"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24:49" ht="11.25"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24:49" ht="11.25"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24:49" ht="11.25"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24:49" ht="11.25"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24:49" ht="11.25"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24:49" ht="11.25"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24:49" ht="11.25"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24:49" ht="11.25"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24:49" ht="11.25"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24:49" ht="11.25"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24:49" ht="11.25"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24:49" ht="11.25"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24:49" ht="11.25"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24:49" ht="11.25"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24:49" ht="11.25"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24:49" ht="11.25"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24:49" ht="11.25"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24:49" ht="11.25"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24:49" ht="11.25"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24:49" ht="11.25"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24:49" ht="11.25"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24:49" ht="11.25"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24:49" ht="11.25"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24:49" ht="11.25"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24:49" ht="11.25"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24:49" ht="11.25"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24:49" ht="11.25"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24:49" ht="11.25"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24:49" ht="11.25"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24:49" ht="11.25"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24:49" ht="11.25"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24:49" ht="11.25"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24:49" ht="11.25"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24:49" ht="11.25"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24:49" ht="11.25"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24:49" ht="11.25"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24:49" ht="11.25"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24:49" ht="11.25"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24:49" ht="11.25"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24:49" ht="11.25"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24:49" ht="11.25"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24:49" ht="11.25"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24:49" ht="11.25"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24:49" ht="11.25"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24:49" ht="11.25"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24:49" ht="11.25"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24:49" ht="11.25"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24:49" ht="11.25"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24:49" ht="11.25"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24:49" ht="11.25"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24:49" ht="11.25"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24:49" ht="11.25"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24:49" ht="11.25"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24:49" ht="11.25"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24:49" ht="11.25"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24:49" ht="11.25"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24:49" ht="11.25"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24:49" ht="11.25"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24:49" ht="11.25"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24:49" ht="11.25"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24:49" ht="11.25"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24:49" ht="11.25"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24:49" ht="11.25"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24:49" ht="11.25"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24:49" ht="11.25"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24:49" ht="11.25"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24:49" ht="11.25"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24:49" ht="11.25"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24:49" ht="11.25"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24:49" ht="11.25"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24:49" ht="11.25"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24:49" ht="11.25"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24:49" ht="11.25"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24:49" ht="11.25"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24:49" ht="11.25"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24:49" ht="11.25"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24:49" ht="11.25"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24:49" ht="11.25"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24:49" ht="11.25"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24:49" ht="11.25"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24:49" ht="11.25"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24:49" ht="11.25"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24:49" ht="11.25"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24:49" ht="11.25"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24:49" ht="11.25"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24:49" ht="11.25"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24:49" ht="11.25"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24:49" ht="11.25"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24:49" ht="11.25"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24:49" ht="11.25"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24:49" ht="11.25"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24:49" ht="11.25"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24:49" ht="11.25"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24:49" ht="11.25"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24:49" ht="11.25"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24:49" ht="11.25"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24:49" ht="11.25"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24:49" ht="11.25"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24:49" ht="11.25"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24:49" ht="11.25"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24:49" ht="11.25"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24:49" ht="11.25"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24:49" ht="11.25"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24:49" ht="11.25"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24:49" ht="11.25"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24:49" ht="11.25"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24:49" ht="11.25"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24:49" ht="11.25"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24:49" ht="11.25"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24:49" ht="11.25"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24:49" ht="11.25"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24:49" ht="11.25"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24:49" ht="11.25"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24:49" ht="11.25"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24:49" ht="11.25"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24:49" ht="11.25"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24:49" ht="11.25"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24:49" ht="11.25"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24:49" ht="11.25"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24:49" ht="11.25"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24:49" ht="11.25"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24:49" ht="11.25"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24:49" ht="11.25"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24:49" ht="11.25"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24:49" ht="11.25"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24:49" ht="11.25"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24:49" ht="11.25"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24:49" ht="11.25"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24:49" ht="11.25"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24:49" ht="11.25"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24:49" ht="11.25"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24:49" ht="11.25"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24:49" ht="11.25"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24:49" ht="11.25"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24:49" ht="11.25"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24:49" ht="11.25"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24:49" ht="11.25"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24:49" ht="11.25"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24:49" ht="11.25"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24:49" ht="11.25"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24:49" ht="11.25"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24:49" ht="11.25"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24:49" ht="11.25"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24:49" ht="11.25"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24:49" ht="11.25"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24:49" ht="11.25"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24:49" ht="11.25"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24:49" ht="11.25"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24:49" ht="11.25"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24:49" ht="11.25"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24:49" ht="11.25"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24:49" ht="11.25"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24:49" ht="11.25"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24:49" ht="11.25"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24:49" ht="11.25"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24:49" ht="11.25"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24:49" ht="11.25"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24:49" ht="11.25"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24:49" ht="11.25"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24:49" ht="11.25"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24:49" ht="11.25"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24:49" ht="11.25"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24:49" ht="11.25"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24:49" ht="11.25"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24:49" ht="11.25"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24:49" ht="11.25"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24:49" ht="11.25"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24:49" ht="11.25"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24:49" ht="11.25"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24:49" ht="11.25"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24:49" ht="11.25"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24:49" ht="11.25"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24:49" ht="11.25"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24:49" ht="11.25"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24:49" ht="11.25"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24:49" ht="11.25"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24:49" ht="11.25"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24:49" ht="11.25"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24:49" ht="11.25"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24:49" ht="11.25"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24:49" ht="11.25"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24:49" ht="11.25"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24:49" ht="11.25"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24:49" ht="11.25"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24:49" ht="11.25"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24:49" ht="11.25"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24:49" ht="11.25"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24:49" ht="11.25"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24:49" ht="11.25"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24:49" ht="11.25"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24:49" ht="11.25"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24:49" ht="11.25"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24:49" ht="11.25"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24:49" ht="11.25"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24:49" ht="11.25"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24:49" ht="11.25"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24:49" ht="11.25"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24:49" ht="11.25"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24:49" ht="11.25"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24:49" ht="11.25"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24:49" ht="11.25"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24:49" ht="11.25"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24:49" ht="11.25"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24:49" ht="11.25"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24:49" ht="11.25"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24:49" ht="11.25"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24:49" ht="11.25"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24:49" ht="11.25"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24:49" ht="11.25"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24:49" ht="11.25"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24:49" ht="11.25"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24:49" ht="11.25"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24:49" ht="11.25"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24:49" ht="11.25"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24:49" ht="11.25"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24:49" ht="11.25"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24:49" ht="11.25"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24:49" ht="11.25"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24:49" ht="11.25"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24:49" ht="11.25"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24:49" ht="11.25"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24:49" ht="11.25"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24:49" ht="11.25"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24:49" ht="11.25"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24:49" ht="11.25"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24:49" ht="11.25"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24:49" ht="11.25"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24:49" ht="11.25"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24:49" ht="11.25"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24:49" ht="11.25"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24:49" ht="11.25"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24:49" ht="11.25"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24:49" ht="11.25"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24:49" ht="11.25"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24:49" ht="11.25"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24:49" ht="11.25"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24:49" ht="11.25"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24:49" ht="11.25"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24:49" ht="11.25"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24:49" ht="11.25"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24:49" ht="11.25"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24:49" ht="11.25"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24:49" ht="11.25"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24:49" ht="11.25"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24:49" ht="11.25"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24:49" ht="11.25"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24:49" ht="11.25"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24:49" ht="11.25"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24:49" ht="11.25"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24:49" ht="11.25"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24:49" ht="11.25"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24:49" ht="11.25"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</row>
    <row r="2864" spans="24:49" ht="11.25"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</row>
    <row r="2865" spans="24:49" ht="11.25"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</row>
    <row r="2866" spans="24:49" ht="11.25"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</row>
    <row r="2867" spans="24:49" ht="11.25"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</row>
    <row r="2868" spans="24:49" ht="11.25"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</row>
    <row r="2869" spans="24:49" ht="11.25"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</row>
    <row r="2870" spans="24:49" ht="11.25"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</row>
    <row r="2871" spans="24:49" ht="11.25"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</row>
    <row r="2872" spans="24:49" ht="11.25"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</row>
    <row r="2873" spans="24:49" ht="11.25"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</row>
    <row r="2874" spans="24:49" ht="11.25"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</row>
    <row r="2875" spans="24:49" ht="11.25"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</row>
    <row r="2876" spans="24:49" ht="11.25"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</row>
    <row r="2877" spans="24:49" ht="11.25"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</row>
    <row r="2878" spans="24:49" ht="11.25"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</row>
    <row r="2879" spans="24:49" ht="11.25"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</row>
    <row r="2880" spans="24:49" ht="11.25"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</row>
    <row r="2881" spans="24:49" ht="11.25"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</row>
    <row r="2882" spans="24:49" ht="11.25"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</row>
    <row r="2883" spans="24:49" ht="11.25"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</row>
    <row r="2884" spans="24:49" ht="11.25"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</row>
    <row r="2885" spans="24:49" ht="11.25"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</row>
    <row r="2886" spans="24:49" ht="11.25"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</row>
    <row r="2887" spans="24:49" ht="11.25"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</row>
    <row r="2888" spans="24:49" ht="11.25"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</row>
    <row r="2889" spans="24:49" ht="11.25"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</row>
    <row r="2890" spans="24:49" ht="11.25"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</row>
    <row r="2891" spans="24:49" ht="11.25"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</row>
    <row r="2892" spans="24:49" ht="11.25"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</row>
    <row r="2893" spans="24:49" ht="11.25"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</row>
    <row r="2894" spans="24:49" ht="11.25"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</row>
    <row r="2895" spans="24:49" ht="11.25"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</row>
    <row r="2896" spans="24:49" ht="11.25"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</row>
    <row r="2897" spans="24:49" ht="11.25"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</row>
    <row r="2898" spans="24:49" ht="11.25"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</row>
    <row r="2899" spans="24:49" ht="11.25"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</row>
    <row r="2900" spans="24:49" ht="11.25"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</row>
    <row r="2901" spans="24:49" ht="11.25"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</row>
    <row r="2902" spans="24:49" ht="11.25"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</row>
    <row r="2903" spans="24:49" ht="11.25"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</row>
    <row r="2904" spans="24:49" ht="11.25"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</row>
    <row r="2905" spans="24:49" ht="11.25"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</row>
    <row r="2906" spans="24:49" ht="11.25"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</row>
    <row r="2907" spans="24:49" ht="11.25"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</row>
    <row r="2908" spans="24:49" ht="11.25"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</row>
    <row r="2909" spans="24:49" ht="11.25"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</row>
    <row r="2910" spans="24:49" ht="11.25"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</row>
    <row r="2911" spans="24:49" ht="11.25"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</row>
    <row r="2912" spans="24:49" ht="11.25"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</row>
    <row r="2913" spans="24:49" ht="11.25"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</row>
    <row r="2914" spans="24:49" ht="11.25"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</row>
    <row r="2915" spans="24:49" ht="11.25"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</row>
    <row r="2916" spans="24:49" ht="11.25"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</row>
    <row r="2917" spans="24:49" ht="11.25"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</row>
    <row r="2918" spans="24:49" ht="11.25"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</row>
    <row r="2919" spans="24:49" ht="11.25"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</row>
    <row r="2920" spans="24:49" ht="11.25"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</row>
    <row r="2921" spans="24:49" ht="11.25"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</row>
    <row r="2922" spans="24:49" ht="11.25"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</row>
    <row r="2923" spans="24:49" ht="11.25"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</row>
    <row r="2924" spans="24:49" ht="11.25"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</row>
    <row r="2925" spans="24:49" ht="11.25"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</row>
    <row r="2926" spans="24:49" ht="11.25"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</row>
    <row r="2927" spans="24:49" ht="11.25"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</row>
    <row r="2928" spans="24:49" ht="11.25"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</row>
    <row r="2929" spans="24:49" ht="11.25"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</row>
    <row r="2930" spans="24:49" ht="11.25"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</row>
    <row r="2931" spans="24:49" ht="11.25"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</row>
    <row r="2932" spans="24:49" ht="11.25"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</row>
    <row r="2933" spans="24:49" ht="11.25"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</row>
    <row r="2934" spans="24:49" ht="11.25"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</row>
    <row r="2935" spans="24:49" ht="11.25"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</row>
    <row r="2936" spans="24:49" ht="11.25"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</row>
    <row r="2937" spans="24:49" ht="11.25"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</row>
    <row r="2938" spans="24:49" ht="11.25"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</row>
    <row r="2939" spans="24:49" ht="11.25"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</row>
    <row r="2940" spans="24:49" ht="11.25"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</row>
    <row r="2941" spans="24:49" ht="11.25"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</row>
    <row r="2942" spans="24:49" ht="11.25"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</row>
    <row r="2943" spans="24:49" ht="11.25"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</row>
    <row r="2944" spans="24:49" ht="11.25"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</row>
    <row r="2945" spans="24:49" ht="11.25"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</row>
    <row r="2946" spans="24:49" ht="11.25"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</row>
    <row r="2947" spans="24:49" ht="11.25"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</row>
    <row r="2948" spans="24:49" ht="11.25"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</row>
    <row r="2949" spans="24:49" ht="11.25"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</row>
    <row r="2950" spans="24:49" ht="11.25"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</row>
    <row r="2951" spans="24:49" ht="11.25"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</row>
    <row r="2952" spans="24:49" ht="11.25"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</row>
    <row r="2953" spans="24:49" ht="11.25"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</row>
    <row r="2954" spans="24:49" ht="11.25"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</row>
    <row r="2955" spans="24:49" ht="11.25"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</row>
    <row r="2956" spans="24:49" ht="11.25"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</row>
    <row r="2957" spans="24:49" ht="11.25"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</row>
    <row r="2958" spans="24:49" ht="11.25"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</row>
    <row r="2959" spans="24:49" ht="11.25"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</row>
    <row r="2960" spans="24:49" ht="11.25"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</row>
    <row r="2961" spans="24:49" ht="11.25"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</row>
    <row r="2962" spans="24:49" ht="11.25"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</row>
    <row r="2963" spans="24:49" ht="11.25"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</row>
    <row r="2964" spans="24:49" ht="11.25"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</row>
    <row r="2965" spans="24:49" ht="11.25"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</row>
    <row r="2966" spans="24:49" ht="11.25"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</row>
    <row r="2967" spans="24:49" ht="11.25"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</row>
    <row r="2968" spans="24:49" ht="11.25"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</row>
    <row r="2969" spans="24:49" ht="11.25"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</row>
    <row r="2970" spans="24:49" ht="11.25"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</row>
    <row r="2971" spans="24:49" ht="11.25"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</row>
    <row r="2972" spans="24:49" ht="11.25"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</row>
    <row r="2973" spans="24:49" ht="11.25"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</row>
    <row r="2974" spans="24:49" ht="11.25"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</row>
    <row r="2975" spans="24:49" ht="11.25"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</row>
    <row r="2976" spans="24:49" ht="11.25"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</row>
    <row r="2977" spans="24:49" ht="11.25"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</row>
    <row r="2978" spans="24:49" ht="11.25"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</row>
    <row r="2979" spans="24:49" ht="11.25"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</row>
    <row r="2980" spans="24:49" ht="11.25"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</row>
    <row r="2981" spans="24:49" ht="11.25"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</row>
    <row r="2982" spans="24:49" ht="11.25"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</row>
    <row r="2983" spans="24:49" ht="11.25"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</row>
    <row r="2984" spans="24:49" ht="11.25"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</row>
    <row r="2985" spans="24:49" ht="11.25"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</row>
    <row r="2986" spans="24:49" ht="11.25"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</row>
    <row r="2987" spans="24:49" ht="11.25"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</row>
    <row r="2988" spans="24:49" ht="11.25"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</row>
    <row r="2989" spans="24:49" ht="11.25"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</row>
    <row r="2990" spans="24:49" ht="11.25"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</row>
    <row r="2991" spans="24:49" ht="11.25"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</row>
    <row r="2992" spans="24:49" ht="11.25"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</row>
    <row r="2993" spans="24:49" ht="11.25"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</row>
    <row r="2994" spans="24:49" ht="11.25"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</row>
    <row r="2995" spans="24:49" ht="11.25"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</row>
    <row r="2996" spans="24:49" ht="11.25"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</row>
    <row r="2997" spans="24:49" ht="11.25"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</row>
    <row r="2998" spans="24:49" ht="11.25"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</row>
    <row r="2999" spans="24:49" ht="11.25"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</row>
    <row r="3000" spans="24:49" ht="11.25"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</row>
    <row r="3001" spans="24:49" ht="11.25"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</row>
    <row r="3002" spans="24:49" ht="11.25"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</row>
    <row r="3003" spans="24:49" ht="11.25"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</row>
    <row r="3004" spans="24:49" ht="11.25"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</row>
    <row r="3005" spans="24:49" ht="11.25"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</row>
    <row r="3006" spans="24:49" ht="11.25"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</row>
    <row r="3007" spans="24:49" ht="11.25"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</row>
    <row r="3008" spans="24:49" ht="11.25"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</row>
    <row r="3009" spans="24:49" ht="11.25"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</row>
    <row r="3010" spans="24:49" ht="11.25"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</row>
    <row r="3011" spans="24:49" ht="11.25"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</row>
    <row r="3012" spans="24:49" ht="11.25"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</row>
    <row r="3013" spans="24:49" ht="11.25"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</row>
    <row r="3014" spans="24:49" ht="11.25"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</row>
    <row r="3015" spans="24:49" ht="11.25"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</row>
    <row r="3016" spans="24:49" ht="11.25"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</row>
    <row r="3017" spans="24:49" ht="11.25"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</row>
    <row r="3018" spans="24:49" ht="11.25"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</row>
    <row r="3019" spans="24:49" ht="11.25"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</row>
    <row r="3020" spans="24:49" ht="11.25"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</row>
    <row r="3021" spans="24:49" ht="11.25"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</row>
    <row r="3022" spans="24:49" ht="11.25"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</row>
    <row r="3023" spans="24:49" ht="11.25"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</row>
    <row r="3024" spans="24:49" ht="11.25"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</row>
    <row r="3025" spans="24:49" ht="11.25"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</row>
    <row r="3026" spans="24:49" ht="11.25"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</row>
    <row r="3027" spans="24:49" ht="11.25"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</row>
    <row r="3028" spans="24:49" ht="11.25"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</row>
    <row r="3029" spans="24:49" ht="11.25"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</row>
    <row r="3030" spans="24:49" ht="11.25"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</row>
    <row r="3031" spans="24:49" ht="11.25"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</row>
    <row r="3032" spans="24:49" ht="11.25"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</row>
    <row r="3033" spans="24:49" ht="11.25"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</row>
    <row r="3034" spans="24:49" ht="11.25"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</row>
    <row r="3035" spans="24:49" ht="11.25"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</row>
    <row r="3036" spans="24:49" ht="11.25"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</row>
    <row r="3037" spans="24:49" ht="11.25"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</row>
    <row r="3038" spans="24:49" ht="11.25"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</row>
    <row r="3039" spans="24:49" ht="11.25"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</row>
    <row r="3040" spans="24:49" ht="11.25"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</row>
    <row r="3041" spans="24:49" ht="11.25"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</row>
    <row r="3042" spans="24:49" ht="11.25"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</row>
    <row r="3043" spans="24:49" ht="11.25"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</row>
    <row r="3044" spans="24:49" ht="11.25"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</row>
    <row r="3045" spans="24:49" ht="11.25"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</row>
    <row r="3046" spans="24:49" ht="11.25"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</row>
    <row r="3047" spans="24:49" ht="11.25"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</row>
    <row r="3048" spans="24:49" ht="11.25"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</row>
    <row r="3049" spans="24:49" ht="11.25"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</row>
    <row r="3050" spans="24:49" ht="11.25"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</row>
    <row r="3051" spans="24:49" ht="11.25"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</row>
    <row r="3052" spans="24:49" ht="11.25"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</row>
    <row r="3053" spans="24:49" ht="11.25"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</row>
    <row r="3054" spans="24:49" ht="11.25"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</row>
    <row r="3055" spans="24:49" ht="11.25"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</row>
    <row r="3056" spans="24:49" ht="11.25"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</row>
    <row r="3057" spans="24:49" ht="11.25"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</row>
    <row r="3058" spans="24:49" ht="11.25"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</row>
    <row r="3059" spans="24:49" ht="11.25"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</row>
    <row r="3060" spans="24:49" ht="11.25"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</row>
    <row r="3061" spans="24:49" ht="11.25"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</row>
    <row r="3062" spans="24:49" ht="11.25"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</row>
    <row r="3063" spans="24:49" ht="11.25"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</row>
    <row r="3064" spans="24:49" ht="11.25"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</row>
    <row r="3065" spans="24:49" ht="11.25"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</row>
    <row r="3066" spans="24:49" ht="11.25"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</row>
    <row r="3067" spans="24:49" ht="11.25"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</row>
    <row r="3068" spans="24:49" ht="11.25"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</row>
    <row r="3069" spans="24:49" ht="11.25"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</row>
    <row r="3070" spans="24:49" ht="11.25"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</row>
    <row r="3071" spans="24:49" ht="11.25"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</row>
    <row r="3072" spans="24:49" ht="11.25"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</row>
    <row r="3073" spans="24:49" ht="11.25"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</row>
    <row r="3074" spans="24:49" ht="11.25"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</row>
    <row r="3075" spans="24:49" ht="11.25"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</row>
    <row r="3076" spans="24:49" ht="11.25"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</row>
    <row r="3077" spans="24:49" ht="11.25"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</row>
    <row r="3078" spans="24:49" ht="11.25"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</row>
    <row r="3079" spans="24:49" ht="11.25"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</row>
    <row r="3080" spans="24:49" ht="11.25"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</row>
    <row r="3081" spans="24:49" ht="11.25"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</row>
    <row r="3082" spans="24:49" ht="11.25"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</row>
    <row r="3083" spans="24:49" ht="11.25"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</row>
    <row r="3084" spans="24:49" ht="11.25"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</row>
    <row r="3085" spans="24:49" ht="11.25"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</row>
    <row r="3086" spans="24:49" ht="11.25"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</row>
    <row r="3087" spans="24:49" ht="11.25"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</row>
    <row r="3088" spans="24:49" ht="11.25"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</row>
    <row r="3089" spans="24:49" ht="11.25"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</row>
    <row r="3090" spans="24:49" ht="11.25"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</row>
    <row r="3091" spans="24:49" ht="11.25"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</row>
    <row r="3092" spans="24:49" ht="11.25"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</row>
    <row r="3093" spans="24:49" ht="11.25"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</row>
    <row r="3094" spans="24:49" ht="11.25"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</row>
    <row r="3095" spans="24:49" ht="11.25"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</row>
    <row r="3096" spans="24:49" ht="11.25"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</row>
    <row r="3097" spans="24:49" ht="11.25"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</row>
    <row r="3098" spans="24:49" ht="11.25"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</row>
    <row r="3099" spans="24:49" ht="11.25"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</row>
    <row r="3100" spans="24:49" ht="11.25"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</row>
    <row r="3101" spans="24:49" ht="11.25"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</row>
    <row r="3102" spans="24:49" ht="11.25"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</row>
    <row r="3103" spans="24:49" ht="11.25"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</row>
    <row r="3104" spans="24:49" ht="11.25"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</row>
    <row r="3105" spans="24:49" ht="11.25"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</row>
    <row r="3106" spans="24:49" ht="11.25"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</row>
    <row r="3107" spans="24:49" ht="11.25"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</row>
    <row r="3108" spans="24:49" ht="11.25"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</row>
    <row r="3109" spans="24:49" ht="11.25"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</row>
    <row r="3110" spans="24:49" ht="11.25"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</row>
    <row r="3111" spans="24:49" ht="11.25"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</row>
    <row r="3112" spans="24:49" ht="11.25"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</row>
    <row r="3113" spans="24:49" ht="11.25"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</row>
    <row r="3114" spans="24:49" ht="11.25"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</row>
    <row r="3115" spans="24:49" ht="11.25"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</row>
    <row r="3116" spans="24:49" ht="11.25"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</row>
    <row r="3117" spans="24:49" ht="11.25"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</row>
    <row r="3118" spans="24:49" ht="11.25"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</row>
    <row r="3119" spans="24:49" ht="11.25"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</row>
    <row r="3120" spans="24:49" ht="11.25"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</row>
    <row r="3121" spans="24:49" ht="11.25"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</row>
    <row r="3122" spans="24:49" ht="11.25"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</row>
    <row r="3123" spans="24:49" ht="11.25"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</row>
    <row r="3124" spans="24:49" ht="11.25"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</row>
    <row r="3125" spans="24:49" ht="11.25"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</row>
    <row r="3126" spans="24:49" ht="11.25"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</row>
    <row r="3127" spans="24:49" ht="11.25"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</row>
    <row r="3128" spans="24:49" ht="11.25"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</row>
    <row r="3129" spans="24:49" ht="11.25"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</row>
    <row r="3130" spans="24:49" ht="11.25"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</row>
    <row r="3131" spans="24:49" ht="11.25"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</row>
    <row r="3132" spans="24:49" ht="11.25"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</row>
    <row r="3133" spans="24:49" ht="11.25"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</row>
    <row r="3134" spans="24:49" ht="11.25"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</row>
    <row r="3135" spans="24:49" ht="11.25"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</row>
    <row r="3136" spans="24:49" ht="11.25"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</row>
    <row r="3137" spans="24:49" ht="11.25"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</row>
    <row r="3138" spans="24:49" ht="11.25"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</row>
    <row r="3139" spans="24:49" ht="11.25"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</row>
    <row r="3140" spans="24:49" ht="11.25"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</row>
    <row r="3141" spans="24:49" ht="11.25"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</row>
    <row r="3142" spans="24:49" ht="11.25"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</row>
    <row r="3143" spans="24:49" ht="11.25"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</row>
    <row r="3144" spans="24:49" ht="11.25"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</row>
    <row r="3145" spans="24:49" ht="11.25"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</row>
    <row r="3146" spans="24:49" ht="11.25"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</row>
    <row r="3147" spans="24:49" ht="11.25"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</row>
    <row r="3148" spans="24:49" ht="11.25"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</row>
    <row r="3149" spans="24:49" ht="11.25"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</row>
    <row r="3150" spans="24:49" ht="11.25"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</row>
    <row r="3151" spans="24:49" ht="11.25"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</row>
    <row r="3152" spans="24:49" ht="11.25"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</row>
    <row r="3153" spans="24:49" ht="11.25"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</row>
    <row r="3154" spans="24:49" ht="11.25"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</row>
    <row r="3155" spans="24:49" ht="11.25"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</row>
    <row r="3156" spans="24:49" ht="11.25"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</row>
    <row r="3157" spans="24:49" ht="11.25"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</row>
    <row r="3158" spans="24:49" ht="11.25"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</row>
    <row r="3159" spans="24:49" ht="11.25"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</row>
    <row r="3160" spans="24:49" ht="11.25"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</row>
    <row r="3161" spans="24:49" ht="11.25"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</row>
    <row r="3162" spans="24:49" ht="11.25"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</row>
    <row r="3163" spans="24:49" ht="11.25"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</row>
    <row r="3164" spans="24:49" ht="11.25"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</row>
    <row r="3165" spans="24:49" ht="11.25"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</row>
    <row r="3166" spans="24:49" ht="11.25"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</row>
    <row r="3167" spans="24:49" ht="11.25"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</row>
    <row r="3168" spans="24:49" ht="11.25"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</row>
    <row r="3169" spans="24:49" ht="11.25"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</row>
    <row r="3170" spans="24:49" ht="11.25"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</row>
    <row r="3171" spans="24:49" ht="11.25"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</row>
    <row r="3172" spans="24:49" ht="11.25"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</row>
    <row r="3173" spans="24:49" ht="11.25"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</row>
    <row r="3174" spans="24:49" ht="11.25"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</row>
    <row r="3175" spans="24:49" ht="11.25"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</row>
    <row r="3176" spans="24:49" ht="11.25"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</row>
    <row r="3177" spans="24:49" ht="11.25"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</row>
    <row r="3178" spans="24:49" ht="11.25"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</row>
    <row r="3179" spans="24:49" ht="11.25"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</row>
    <row r="3180" spans="24:49" ht="11.25"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</row>
    <row r="3181" spans="24:49" ht="11.25"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</row>
    <row r="3182" spans="24:49" ht="11.25"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</row>
    <row r="3183" spans="24:49" ht="11.25"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</row>
    <row r="3184" spans="24:49" ht="11.25"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</row>
    <row r="3185" spans="24:49" ht="11.25"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</row>
    <row r="3186" spans="24:49" ht="11.25"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</row>
    <row r="3187" spans="24:49" ht="11.25"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</row>
    <row r="3188" spans="24:49" ht="11.25"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</row>
    <row r="3189" spans="24:49" ht="11.25"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</row>
    <row r="3190" spans="24:49" ht="11.25"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</row>
    <row r="3191" spans="24:49" ht="11.25"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</row>
    <row r="3192" spans="24:49" ht="11.25"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</row>
    <row r="3193" spans="24:49" ht="11.25"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</row>
    <row r="3194" spans="24:49" ht="11.25"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</row>
    <row r="3195" spans="24:49" ht="11.25"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</row>
    <row r="3196" spans="24:49" ht="11.25"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</row>
    <row r="3197" spans="24:49" ht="11.25"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</row>
    <row r="3198" spans="24:49" ht="11.25"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</row>
    <row r="3199" spans="24:49" ht="11.25"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</row>
    <row r="3200" spans="24:49" ht="11.25"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</row>
    <row r="3201" spans="24:49" ht="11.25"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</row>
    <row r="3202" spans="24:49" ht="11.25"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</row>
    <row r="3203" spans="24:49" ht="11.25"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</row>
    <row r="3204" spans="24:49" ht="11.25"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</row>
    <row r="3205" spans="24:49" ht="11.25"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</row>
    <row r="3206" spans="24:49" ht="11.25"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</row>
    <row r="3207" spans="24:49" ht="11.25"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</row>
    <row r="3208" spans="24:49" ht="11.25"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</row>
    <row r="3209" spans="24:49" ht="11.25"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</row>
    <row r="3210" spans="24:49" ht="11.25"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</row>
    <row r="3211" spans="24:49" ht="11.25"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</row>
    <row r="3212" spans="24:49" ht="11.25"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</row>
    <row r="3213" spans="24:49" ht="11.25"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</row>
    <row r="3214" spans="24:49" ht="11.25"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</row>
    <row r="3215" spans="24:49" ht="11.25"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</row>
    <row r="3216" spans="24:49" ht="11.25"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</row>
    <row r="3217" spans="24:49" ht="11.25"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</row>
    <row r="3218" spans="24:49" ht="11.25"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</row>
    <row r="3219" spans="24:49" ht="11.25"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</row>
    <row r="3220" spans="24:49" ht="11.25"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</row>
    <row r="3221" spans="24:49" ht="11.25"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</row>
    <row r="3222" spans="24:49" ht="11.25"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</row>
    <row r="3223" spans="24:49" ht="11.25"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</row>
    <row r="3224" spans="24:49" ht="11.25"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</row>
    <row r="3225" spans="24:49" ht="11.25"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</row>
    <row r="3226" spans="24:49" ht="11.25"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</row>
    <row r="3227" spans="24:49" ht="11.25"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</row>
    <row r="3228" spans="24:49" ht="11.25"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</row>
    <row r="3229" spans="24:49" ht="11.25"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</row>
    <row r="3230" spans="24:49" ht="11.25"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</row>
    <row r="3231" spans="24:49" ht="11.25"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</row>
    <row r="3232" spans="24:49" ht="11.25"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</row>
    <row r="3233" spans="24:49" ht="11.25"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</row>
    <row r="3234" spans="24:49" ht="11.25"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</row>
    <row r="3235" spans="24:49" ht="11.25"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</row>
    <row r="3236" spans="24:49" ht="11.25"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</row>
    <row r="3237" spans="24:49" ht="11.25"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</row>
    <row r="3238" spans="24:49" ht="11.25"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</row>
    <row r="3239" spans="24:49" ht="11.25"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</row>
    <row r="3240" spans="24:49" ht="11.25"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</row>
    <row r="3241" spans="24:49" ht="11.25"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</row>
    <row r="3242" spans="24:49" ht="11.25"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</row>
    <row r="3243" spans="24:49" ht="11.25"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</row>
    <row r="3244" spans="24:49" ht="11.25"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</row>
    <row r="3245" spans="24:49" ht="11.25"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</row>
    <row r="3246" spans="24:49" ht="11.25"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</row>
    <row r="3247" spans="24:49" ht="11.25"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</row>
    <row r="3248" spans="24:49" ht="11.25"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</row>
    <row r="3249" spans="24:49" ht="11.25"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</row>
    <row r="3250" spans="24:49" ht="11.25"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</row>
    <row r="3251" spans="24:49" ht="11.25"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</row>
    <row r="3252" spans="24:49" ht="11.25"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</row>
    <row r="3253" spans="24:49" ht="11.25"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</row>
    <row r="3254" spans="24:49" ht="11.25"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</row>
    <row r="3255" spans="24:49" ht="11.25"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</row>
    <row r="3256" spans="24:49" ht="11.25"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</row>
    <row r="3257" spans="24:49" ht="11.25"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</row>
    <row r="3258" spans="24:49" ht="11.25"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</row>
    <row r="3259" spans="24:49" ht="11.25"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</row>
    <row r="3260" spans="24:49" ht="11.25"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</row>
    <row r="3261" spans="24:49" ht="11.25"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</row>
    <row r="3262" spans="24:49" ht="11.25"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</row>
    <row r="3263" spans="24:49" ht="11.25"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3"/>
      <c r="AM3263" s="3"/>
      <c r="AN3263" s="3"/>
      <c r="AO3263" s="3"/>
      <c r="AP3263" s="3"/>
      <c r="AQ3263" s="3"/>
      <c r="AR3263" s="3"/>
      <c r="AS3263" s="3"/>
      <c r="AT3263" s="3"/>
      <c r="AU3263" s="3"/>
      <c r="AV3263" s="3"/>
      <c r="AW3263" s="3"/>
    </row>
    <row r="3264" spans="24:49" ht="11.25"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3"/>
      <c r="AM3264" s="3"/>
      <c r="AN3264" s="3"/>
      <c r="AO3264" s="3"/>
      <c r="AP3264" s="3"/>
      <c r="AQ3264" s="3"/>
      <c r="AR3264" s="3"/>
      <c r="AS3264" s="3"/>
      <c r="AT3264" s="3"/>
      <c r="AU3264" s="3"/>
      <c r="AV3264" s="3"/>
      <c r="AW3264" s="3"/>
    </row>
    <row r="3265" spans="24:49" ht="11.25"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  <c r="AK3265" s="3"/>
      <c r="AL3265" s="3"/>
      <c r="AM3265" s="3"/>
      <c r="AN3265" s="3"/>
      <c r="AO3265" s="3"/>
      <c r="AP3265" s="3"/>
      <c r="AQ3265" s="3"/>
      <c r="AR3265" s="3"/>
      <c r="AS3265" s="3"/>
      <c r="AT3265" s="3"/>
      <c r="AU3265" s="3"/>
      <c r="AV3265" s="3"/>
      <c r="AW3265" s="3"/>
    </row>
    <row r="3266" spans="24:49" ht="11.25"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3"/>
      <c r="AM3266" s="3"/>
      <c r="AN3266" s="3"/>
      <c r="AO3266" s="3"/>
      <c r="AP3266" s="3"/>
      <c r="AQ3266" s="3"/>
      <c r="AR3266" s="3"/>
      <c r="AS3266" s="3"/>
      <c r="AT3266" s="3"/>
      <c r="AU3266" s="3"/>
      <c r="AV3266" s="3"/>
      <c r="AW3266" s="3"/>
    </row>
    <row r="3267" spans="24:49" ht="11.25"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3"/>
      <c r="AM3267" s="3"/>
      <c r="AN3267" s="3"/>
      <c r="AO3267" s="3"/>
      <c r="AP3267" s="3"/>
      <c r="AQ3267" s="3"/>
      <c r="AR3267" s="3"/>
      <c r="AS3267" s="3"/>
      <c r="AT3267" s="3"/>
      <c r="AU3267" s="3"/>
      <c r="AV3267" s="3"/>
      <c r="AW3267" s="3"/>
    </row>
    <row r="3268" spans="24:49" ht="11.25"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3"/>
      <c r="AM3268" s="3"/>
      <c r="AN3268" s="3"/>
      <c r="AO3268" s="3"/>
      <c r="AP3268" s="3"/>
      <c r="AQ3268" s="3"/>
      <c r="AR3268" s="3"/>
      <c r="AS3268" s="3"/>
      <c r="AT3268" s="3"/>
      <c r="AU3268" s="3"/>
      <c r="AV3268" s="3"/>
      <c r="AW3268" s="3"/>
    </row>
    <row r="3269" spans="24:49" ht="11.25"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3"/>
      <c r="AM3269" s="3"/>
      <c r="AN3269" s="3"/>
      <c r="AO3269" s="3"/>
      <c r="AP3269" s="3"/>
      <c r="AQ3269" s="3"/>
      <c r="AR3269" s="3"/>
      <c r="AS3269" s="3"/>
      <c r="AT3269" s="3"/>
      <c r="AU3269" s="3"/>
      <c r="AV3269" s="3"/>
      <c r="AW3269" s="3"/>
    </row>
    <row r="3270" spans="24:49" ht="11.25"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/>
      <c r="AL3270" s="3"/>
      <c r="AM3270" s="3"/>
      <c r="AN3270" s="3"/>
      <c r="AO3270" s="3"/>
      <c r="AP3270" s="3"/>
      <c r="AQ3270" s="3"/>
      <c r="AR3270" s="3"/>
      <c r="AS3270" s="3"/>
      <c r="AT3270" s="3"/>
      <c r="AU3270" s="3"/>
      <c r="AV3270" s="3"/>
      <c r="AW3270" s="3"/>
    </row>
    <row r="3271" spans="24:49" ht="11.25"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/>
      <c r="AL3271" s="3"/>
      <c r="AM3271" s="3"/>
      <c r="AN3271" s="3"/>
      <c r="AO3271" s="3"/>
      <c r="AP3271" s="3"/>
      <c r="AQ3271" s="3"/>
      <c r="AR3271" s="3"/>
      <c r="AS3271" s="3"/>
      <c r="AT3271" s="3"/>
      <c r="AU3271" s="3"/>
      <c r="AV3271" s="3"/>
      <c r="AW3271" s="3"/>
    </row>
    <row r="3272" spans="24:49" ht="11.25"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/>
      <c r="AL3272" s="3"/>
      <c r="AM3272" s="3"/>
      <c r="AN3272" s="3"/>
      <c r="AO3272" s="3"/>
      <c r="AP3272" s="3"/>
      <c r="AQ3272" s="3"/>
      <c r="AR3272" s="3"/>
      <c r="AS3272" s="3"/>
      <c r="AT3272" s="3"/>
      <c r="AU3272" s="3"/>
      <c r="AV3272" s="3"/>
      <c r="AW3272" s="3"/>
    </row>
    <row r="3273" spans="24:49" ht="11.25"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  <c r="AK3273" s="3"/>
      <c r="AL3273" s="3"/>
      <c r="AM3273" s="3"/>
      <c r="AN3273" s="3"/>
      <c r="AO3273" s="3"/>
      <c r="AP3273" s="3"/>
      <c r="AQ3273" s="3"/>
      <c r="AR3273" s="3"/>
      <c r="AS3273" s="3"/>
      <c r="AT3273" s="3"/>
      <c r="AU3273" s="3"/>
      <c r="AV3273" s="3"/>
      <c r="AW3273" s="3"/>
    </row>
    <row r="3274" spans="24:49" ht="11.25"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  <c r="AK3274" s="3"/>
      <c r="AL3274" s="3"/>
      <c r="AM3274" s="3"/>
      <c r="AN3274" s="3"/>
      <c r="AO3274" s="3"/>
      <c r="AP3274" s="3"/>
      <c r="AQ3274" s="3"/>
      <c r="AR3274" s="3"/>
      <c r="AS3274" s="3"/>
      <c r="AT3274" s="3"/>
      <c r="AU3274" s="3"/>
      <c r="AV3274" s="3"/>
      <c r="AW3274" s="3"/>
    </row>
    <row r="3275" spans="24:49" ht="11.25"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  <c r="AK3275" s="3"/>
      <c r="AL3275" s="3"/>
      <c r="AM3275" s="3"/>
      <c r="AN3275" s="3"/>
      <c r="AO3275" s="3"/>
      <c r="AP3275" s="3"/>
      <c r="AQ3275" s="3"/>
      <c r="AR3275" s="3"/>
      <c r="AS3275" s="3"/>
      <c r="AT3275" s="3"/>
      <c r="AU3275" s="3"/>
      <c r="AV3275" s="3"/>
      <c r="AW3275" s="3"/>
    </row>
    <row r="3276" spans="24:49" ht="11.25"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  <c r="AK3276" s="3"/>
      <c r="AL3276" s="3"/>
      <c r="AM3276" s="3"/>
      <c r="AN3276" s="3"/>
      <c r="AO3276" s="3"/>
      <c r="AP3276" s="3"/>
      <c r="AQ3276" s="3"/>
      <c r="AR3276" s="3"/>
      <c r="AS3276" s="3"/>
      <c r="AT3276" s="3"/>
      <c r="AU3276" s="3"/>
      <c r="AV3276" s="3"/>
      <c r="AW3276" s="3"/>
    </row>
    <row r="3277" spans="24:49" ht="11.25"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  <c r="AK3277" s="3"/>
      <c r="AL3277" s="3"/>
      <c r="AM3277" s="3"/>
      <c r="AN3277" s="3"/>
      <c r="AO3277" s="3"/>
      <c r="AP3277" s="3"/>
      <c r="AQ3277" s="3"/>
      <c r="AR3277" s="3"/>
      <c r="AS3277" s="3"/>
      <c r="AT3277" s="3"/>
      <c r="AU3277" s="3"/>
      <c r="AV3277" s="3"/>
      <c r="AW3277" s="3"/>
    </row>
    <row r="3278" spans="24:49" ht="11.25"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  <c r="AK3278" s="3"/>
      <c r="AL3278" s="3"/>
      <c r="AM3278" s="3"/>
      <c r="AN3278" s="3"/>
      <c r="AO3278" s="3"/>
      <c r="AP3278" s="3"/>
      <c r="AQ3278" s="3"/>
      <c r="AR3278" s="3"/>
      <c r="AS3278" s="3"/>
      <c r="AT3278" s="3"/>
      <c r="AU3278" s="3"/>
      <c r="AV3278" s="3"/>
      <c r="AW3278" s="3"/>
    </row>
    <row r="3279" spans="24:49" ht="11.25"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  <c r="AK3279" s="3"/>
      <c r="AL3279" s="3"/>
      <c r="AM3279" s="3"/>
      <c r="AN3279" s="3"/>
      <c r="AO3279" s="3"/>
      <c r="AP3279" s="3"/>
      <c r="AQ3279" s="3"/>
      <c r="AR3279" s="3"/>
      <c r="AS3279" s="3"/>
      <c r="AT3279" s="3"/>
      <c r="AU3279" s="3"/>
      <c r="AV3279" s="3"/>
      <c r="AW3279" s="3"/>
    </row>
    <row r="3280" spans="24:49" ht="11.25"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  <c r="AK3280" s="3"/>
      <c r="AL3280" s="3"/>
      <c r="AM3280" s="3"/>
      <c r="AN3280" s="3"/>
      <c r="AO3280" s="3"/>
      <c r="AP3280" s="3"/>
      <c r="AQ3280" s="3"/>
      <c r="AR3280" s="3"/>
      <c r="AS3280" s="3"/>
      <c r="AT3280" s="3"/>
      <c r="AU3280" s="3"/>
      <c r="AV3280" s="3"/>
      <c r="AW3280" s="3"/>
    </row>
    <row r="3281" spans="24:49" ht="11.25"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  <c r="AK3281" s="3"/>
      <c r="AL3281" s="3"/>
      <c r="AM3281" s="3"/>
      <c r="AN3281" s="3"/>
      <c r="AO3281" s="3"/>
      <c r="AP3281" s="3"/>
      <c r="AQ3281" s="3"/>
      <c r="AR3281" s="3"/>
      <c r="AS3281" s="3"/>
      <c r="AT3281" s="3"/>
      <c r="AU3281" s="3"/>
      <c r="AV3281" s="3"/>
      <c r="AW3281" s="3"/>
    </row>
    <row r="3282" spans="24:49" ht="11.25"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  <c r="AK3282" s="3"/>
      <c r="AL3282" s="3"/>
      <c r="AM3282" s="3"/>
      <c r="AN3282" s="3"/>
      <c r="AO3282" s="3"/>
      <c r="AP3282" s="3"/>
      <c r="AQ3282" s="3"/>
      <c r="AR3282" s="3"/>
      <c r="AS3282" s="3"/>
      <c r="AT3282" s="3"/>
      <c r="AU3282" s="3"/>
      <c r="AV3282" s="3"/>
      <c r="AW3282" s="3"/>
    </row>
    <row r="3283" spans="24:49" ht="11.25"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  <c r="AK3283" s="3"/>
      <c r="AL3283" s="3"/>
      <c r="AM3283" s="3"/>
      <c r="AN3283" s="3"/>
      <c r="AO3283" s="3"/>
      <c r="AP3283" s="3"/>
      <c r="AQ3283" s="3"/>
      <c r="AR3283" s="3"/>
      <c r="AS3283" s="3"/>
      <c r="AT3283" s="3"/>
      <c r="AU3283" s="3"/>
      <c r="AV3283" s="3"/>
      <c r="AW3283" s="3"/>
    </row>
    <row r="3284" spans="24:49" ht="11.25"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  <c r="AK3284" s="3"/>
      <c r="AL3284" s="3"/>
      <c r="AM3284" s="3"/>
      <c r="AN3284" s="3"/>
      <c r="AO3284" s="3"/>
      <c r="AP3284" s="3"/>
      <c r="AQ3284" s="3"/>
      <c r="AR3284" s="3"/>
      <c r="AS3284" s="3"/>
      <c r="AT3284" s="3"/>
      <c r="AU3284" s="3"/>
      <c r="AV3284" s="3"/>
      <c r="AW3284" s="3"/>
    </row>
    <row r="3285" spans="24:49" ht="11.25"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  <c r="AK3285" s="3"/>
      <c r="AL3285" s="3"/>
      <c r="AM3285" s="3"/>
      <c r="AN3285" s="3"/>
      <c r="AO3285" s="3"/>
      <c r="AP3285" s="3"/>
      <c r="AQ3285" s="3"/>
      <c r="AR3285" s="3"/>
      <c r="AS3285" s="3"/>
      <c r="AT3285" s="3"/>
      <c r="AU3285" s="3"/>
      <c r="AV3285" s="3"/>
      <c r="AW3285" s="3"/>
    </row>
    <row r="3286" spans="24:49" ht="11.25"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  <c r="AK3286" s="3"/>
      <c r="AL3286" s="3"/>
      <c r="AM3286" s="3"/>
      <c r="AN3286" s="3"/>
      <c r="AO3286" s="3"/>
      <c r="AP3286" s="3"/>
      <c r="AQ3286" s="3"/>
      <c r="AR3286" s="3"/>
      <c r="AS3286" s="3"/>
      <c r="AT3286" s="3"/>
      <c r="AU3286" s="3"/>
      <c r="AV3286" s="3"/>
      <c r="AW3286" s="3"/>
    </row>
    <row r="3287" spans="24:49" ht="11.25"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  <c r="AK3287" s="3"/>
      <c r="AL3287" s="3"/>
      <c r="AM3287" s="3"/>
      <c r="AN3287" s="3"/>
      <c r="AO3287" s="3"/>
      <c r="AP3287" s="3"/>
      <c r="AQ3287" s="3"/>
      <c r="AR3287" s="3"/>
      <c r="AS3287" s="3"/>
      <c r="AT3287" s="3"/>
      <c r="AU3287" s="3"/>
      <c r="AV3287" s="3"/>
      <c r="AW3287" s="3"/>
    </row>
    <row r="3288" spans="24:49" ht="11.25"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/>
      <c r="AL3288" s="3"/>
      <c r="AM3288" s="3"/>
      <c r="AN3288" s="3"/>
      <c r="AO3288" s="3"/>
      <c r="AP3288" s="3"/>
      <c r="AQ3288" s="3"/>
      <c r="AR3288" s="3"/>
      <c r="AS3288" s="3"/>
      <c r="AT3288" s="3"/>
      <c r="AU3288" s="3"/>
      <c r="AV3288" s="3"/>
      <c r="AW3288" s="3"/>
    </row>
    <row r="3289" spans="24:49" ht="11.25"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</row>
    <row r="3290" spans="24:49" ht="11.25"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  <c r="AK3290" s="3"/>
      <c r="AL3290" s="3"/>
      <c r="AM3290" s="3"/>
      <c r="AN3290" s="3"/>
      <c r="AO3290" s="3"/>
      <c r="AP3290" s="3"/>
      <c r="AQ3290" s="3"/>
      <c r="AR3290" s="3"/>
      <c r="AS3290" s="3"/>
      <c r="AT3290" s="3"/>
      <c r="AU3290" s="3"/>
      <c r="AV3290" s="3"/>
      <c r="AW3290" s="3"/>
    </row>
    <row r="3291" spans="24:49" ht="11.25"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  <c r="AK3291" s="3"/>
      <c r="AL3291" s="3"/>
      <c r="AM3291" s="3"/>
      <c r="AN3291" s="3"/>
      <c r="AO3291" s="3"/>
      <c r="AP3291" s="3"/>
      <c r="AQ3291" s="3"/>
      <c r="AR3291" s="3"/>
      <c r="AS3291" s="3"/>
      <c r="AT3291" s="3"/>
      <c r="AU3291" s="3"/>
      <c r="AV3291" s="3"/>
      <c r="AW3291" s="3"/>
    </row>
    <row r="3292" spans="24:49" ht="11.25"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  <c r="AK3292" s="3"/>
      <c r="AL3292" s="3"/>
      <c r="AM3292" s="3"/>
      <c r="AN3292" s="3"/>
      <c r="AO3292" s="3"/>
      <c r="AP3292" s="3"/>
      <c r="AQ3292" s="3"/>
      <c r="AR3292" s="3"/>
      <c r="AS3292" s="3"/>
      <c r="AT3292" s="3"/>
      <c r="AU3292" s="3"/>
      <c r="AV3292" s="3"/>
      <c r="AW3292" s="3"/>
    </row>
    <row r="3293" spans="24:49" ht="11.25"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  <c r="AK3293" s="3"/>
      <c r="AL3293" s="3"/>
      <c r="AM3293" s="3"/>
      <c r="AN3293" s="3"/>
      <c r="AO3293" s="3"/>
      <c r="AP3293" s="3"/>
      <c r="AQ3293" s="3"/>
      <c r="AR3293" s="3"/>
      <c r="AS3293" s="3"/>
      <c r="AT3293" s="3"/>
      <c r="AU3293" s="3"/>
      <c r="AV3293" s="3"/>
      <c r="AW3293" s="3"/>
    </row>
    <row r="3294" spans="24:49" ht="11.25"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3"/>
      <c r="AM3294" s="3"/>
      <c r="AN3294" s="3"/>
      <c r="AO3294" s="3"/>
      <c r="AP3294" s="3"/>
      <c r="AQ3294" s="3"/>
      <c r="AR3294" s="3"/>
      <c r="AS3294" s="3"/>
      <c r="AT3294" s="3"/>
      <c r="AU3294" s="3"/>
      <c r="AV3294" s="3"/>
      <c r="AW3294" s="3"/>
    </row>
    <row r="3295" spans="24:49" ht="11.25"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3"/>
      <c r="AM3295" s="3"/>
      <c r="AN3295" s="3"/>
      <c r="AO3295" s="3"/>
      <c r="AP3295" s="3"/>
      <c r="AQ3295" s="3"/>
      <c r="AR3295" s="3"/>
      <c r="AS3295" s="3"/>
      <c r="AT3295" s="3"/>
      <c r="AU3295" s="3"/>
      <c r="AV3295" s="3"/>
      <c r="AW3295" s="3"/>
    </row>
    <row r="3296" spans="24:49" ht="11.25"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3"/>
      <c r="AM3296" s="3"/>
      <c r="AN3296" s="3"/>
      <c r="AO3296" s="3"/>
      <c r="AP3296" s="3"/>
      <c r="AQ3296" s="3"/>
      <c r="AR3296" s="3"/>
      <c r="AS3296" s="3"/>
      <c r="AT3296" s="3"/>
      <c r="AU3296" s="3"/>
      <c r="AV3296" s="3"/>
      <c r="AW3296" s="3"/>
    </row>
    <row r="3297" spans="24:49" ht="11.25"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3"/>
      <c r="AM3297" s="3"/>
      <c r="AN3297" s="3"/>
      <c r="AO3297" s="3"/>
      <c r="AP3297" s="3"/>
      <c r="AQ3297" s="3"/>
      <c r="AR3297" s="3"/>
      <c r="AS3297" s="3"/>
      <c r="AT3297" s="3"/>
      <c r="AU3297" s="3"/>
      <c r="AV3297" s="3"/>
      <c r="AW3297" s="3"/>
    </row>
    <row r="3298" spans="24:49" ht="11.25"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3"/>
      <c r="AM3298" s="3"/>
      <c r="AN3298" s="3"/>
      <c r="AO3298" s="3"/>
      <c r="AP3298" s="3"/>
      <c r="AQ3298" s="3"/>
      <c r="AR3298" s="3"/>
      <c r="AS3298" s="3"/>
      <c r="AT3298" s="3"/>
      <c r="AU3298" s="3"/>
      <c r="AV3298" s="3"/>
      <c r="AW3298" s="3"/>
    </row>
    <row r="3299" spans="24:49" ht="11.25"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3"/>
      <c r="AM3299" s="3"/>
      <c r="AN3299" s="3"/>
      <c r="AO3299" s="3"/>
      <c r="AP3299" s="3"/>
      <c r="AQ3299" s="3"/>
      <c r="AR3299" s="3"/>
      <c r="AS3299" s="3"/>
      <c r="AT3299" s="3"/>
      <c r="AU3299" s="3"/>
      <c r="AV3299" s="3"/>
      <c r="AW3299" s="3"/>
    </row>
    <row r="3300" spans="24:49" ht="11.25"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3"/>
      <c r="AM3300" s="3"/>
      <c r="AN3300" s="3"/>
      <c r="AO3300" s="3"/>
      <c r="AP3300" s="3"/>
      <c r="AQ3300" s="3"/>
      <c r="AR3300" s="3"/>
      <c r="AS3300" s="3"/>
      <c r="AT3300" s="3"/>
      <c r="AU3300" s="3"/>
      <c r="AV3300" s="3"/>
      <c r="AW3300" s="3"/>
    </row>
    <row r="3301" spans="24:49" ht="11.25"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3"/>
      <c r="AM3301" s="3"/>
      <c r="AN3301" s="3"/>
      <c r="AO3301" s="3"/>
      <c r="AP3301" s="3"/>
      <c r="AQ3301" s="3"/>
      <c r="AR3301" s="3"/>
      <c r="AS3301" s="3"/>
      <c r="AT3301" s="3"/>
      <c r="AU3301" s="3"/>
      <c r="AV3301" s="3"/>
      <c r="AW3301" s="3"/>
    </row>
    <row r="3302" spans="24:49" ht="11.25"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  <c r="AK3302" s="3"/>
      <c r="AL3302" s="3"/>
      <c r="AM3302" s="3"/>
      <c r="AN3302" s="3"/>
      <c r="AO3302" s="3"/>
      <c r="AP3302" s="3"/>
      <c r="AQ3302" s="3"/>
      <c r="AR3302" s="3"/>
      <c r="AS3302" s="3"/>
      <c r="AT3302" s="3"/>
      <c r="AU3302" s="3"/>
      <c r="AV3302" s="3"/>
      <c r="AW3302" s="3"/>
    </row>
    <row r="3303" spans="24:49" ht="11.25"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  <c r="AK3303" s="3"/>
      <c r="AL3303" s="3"/>
      <c r="AM3303" s="3"/>
      <c r="AN3303" s="3"/>
      <c r="AO3303" s="3"/>
      <c r="AP3303" s="3"/>
      <c r="AQ3303" s="3"/>
      <c r="AR3303" s="3"/>
      <c r="AS3303" s="3"/>
      <c r="AT3303" s="3"/>
      <c r="AU3303" s="3"/>
      <c r="AV3303" s="3"/>
      <c r="AW3303" s="3"/>
    </row>
    <row r="3304" spans="24:49" ht="11.25"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3"/>
      <c r="AM3304" s="3"/>
      <c r="AN3304" s="3"/>
      <c r="AO3304" s="3"/>
      <c r="AP3304" s="3"/>
      <c r="AQ3304" s="3"/>
      <c r="AR3304" s="3"/>
      <c r="AS3304" s="3"/>
      <c r="AT3304" s="3"/>
      <c r="AU3304" s="3"/>
      <c r="AV3304" s="3"/>
      <c r="AW3304" s="3"/>
    </row>
    <row r="3305" spans="24:49" ht="11.25"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  <c r="AK3305" s="3"/>
      <c r="AL3305" s="3"/>
      <c r="AM3305" s="3"/>
      <c r="AN3305" s="3"/>
      <c r="AO3305" s="3"/>
      <c r="AP3305" s="3"/>
      <c r="AQ3305" s="3"/>
      <c r="AR3305" s="3"/>
      <c r="AS3305" s="3"/>
      <c r="AT3305" s="3"/>
      <c r="AU3305" s="3"/>
      <c r="AV3305" s="3"/>
      <c r="AW3305" s="3"/>
    </row>
    <row r="3306" spans="24:49" ht="11.25"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  <c r="AK3306" s="3"/>
      <c r="AL3306" s="3"/>
      <c r="AM3306" s="3"/>
      <c r="AN3306" s="3"/>
      <c r="AO3306" s="3"/>
      <c r="AP3306" s="3"/>
      <c r="AQ3306" s="3"/>
      <c r="AR3306" s="3"/>
      <c r="AS3306" s="3"/>
      <c r="AT3306" s="3"/>
      <c r="AU3306" s="3"/>
      <c r="AV3306" s="3"/>
      <c r="AW3306" s="3"/>
    </row>
    <row r="3307" spans="24:49" ht="11.25"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3"/>
      <c r="AM3307" s="3"/>
      <c r="AN3307" s="3"/>
      <c r="AO3307" s="3"/>
      <c r="AP3307" s="3"/>
      <c r="AQ3307" s="3"/>
      <c r="AR3307" s="3"/>
      <c r="AS3307" s="3"/>
      <c r="AT3307" s="3"/>
      <c r="AU3307" s="3"/>
      <c r="AV3307" s="3"/>
      <c r="AW3307" s="3"/>
    </row>
    <row r="3308" spans="24:49" ht="11.25"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  <c r="AK3308" s="3"/>
      <c r="AL3308" s="3"/>
      <c r="AM3308" s="3"/>
      <c r="AN3308" s="3"/>
      <c r="AO3308" s="3"/>
      <c r="AP3308" s="3"/>
      <c r="AQ3308" s="3"/>
      <c r="AR3308" s="3"/>
      <c r="AS3308" s="3"/>
      <c r="AT3308" s="3"/>
      <c r="AU3308" s="3"/>
      <c r="AV3308" s="3"/>
      <c r="AW3308" s="3"/>
    </row>
    <row r="3309" spans="24:49" ht="11.25"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  <c r="AK3309" s="3"/>
      <c r="AL3309" s="3"/>
      <c r="AM3309" s="3"/>
      <c r="AN3309" s="3"/>
      <c r="AO3309" s="3"/>
      <c r="AP3309" s="3"/>
      <c r="AQ3309" s="3"/>
      <c r="AR3309" s="3"/>
      <c r="AS3309" s="3"/>
      <c r="AT3309" s="3"/>
      <c r="AU3309" s="3"/>
      <c r="AV3309" s="3"/>
      <c r="AW3309" s="3"/>
    </row>
    <row r="3310" spans="24:49" ht="11.25"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3"/>
      <c r="AM3310" s="3"/>
      <c r="AN3310" s="3"/>
      <c r="AO3310" s="3"/>
      <c r="AP3310" s="3"/>
      <c r="AQ3310" s="3"/>
      <c r="AR3310" s="3"/>
      <c r="AS3310" s="3"/>
      <c r="AT3310" s="3"/>
      <c r="AU3310" s="3"/>
      <c r="AV3310" s="3"/>
      <c r="AW3310" s="3"/>
    </row>
    <row r="3311" spans="24:49" ht="11.25"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3"/>
      <c r="AM3311" s="3"/>
      <c r="AN3311" s="3"/>
      <c r="AO3311" s="3"/>
      <c r="AP3311" s="3"/>
      <c r="AQ3311" s="3"/>
      <c r="AR3311" s="3"/>
      <c r="AS3311" s="3"/>
      <c r="AT3311" s="3"/>
      <c r="AU3311" s="3"/>
      <c r="AV3311" s="3"/>
      <c r="AW3311" s="3"/>
    </row>
    <row r="3312" spans="24:49" ht="11.25"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3"/>
      <c r="AM3312" s="3"/>
      <c r="AN3312" s="3"/>
      <c r="AO3312" s="3"/>
      <c r="AP3312" s="3"/>
      <c r="AQ3312" s="3"/>
      <c r="AR3312" s="3"/>
      <c r="AS3312" s="3"/>
      <c r="AT3312" s="3"/>
      <c r="AU3312" s="3"/>
      <c r="AV3312" s="3"/>
      <c r="AW3312" s="3"/>
    </row>
    <row r="3313" spans="24:49" ht="11.25"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3"/>
      <c r="AM3313" s="3"/>
      <c r="AN3313" s="3"/>
      <c r="AO3313" s="3"/>
      <c r="AP3313" s="3"/>
      <c r="AQ3313" s="3"/>
      <c r="AR3313" s="3"/>
      <c r="AS3313" s="3"/>
      <c r="AT3313" s="3"/>
      <c r="AU3313" s="3"/>
      <c r="AV3313" s="3"/>
      <c r="AW3313" s="3"/>
    </row>
    <row r="3314" spans="24:49" ht="11.25"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3"/>
      <c r="AM3314" s="3"/>
      <c r="AN3314" s="3"/>
      <c r="AO3314" s="3"/>
      <c r="AP3314" s="3"/>
      <c r="AQ3314" s="3"/>
      <c r="AR3314" s="3"/>
      <c r="AS3314" s="3"/>
      <c r="AT3314" s="3"/>
      <c r="AU3314" s="3"/>
      <c r="AV3314" s="3"/>
      <c r="AW3314" s="3"/>
    </row>
    <row r="3315" spans="24:49" ht="11.25"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3"/>
      <c r="AM3315" s="3"/>
      <c r="AN3315" s="3"/>
      <c r="AO3315" s="3"/>
      <c r="AP3315" s="3"/>
      <c r="AQ3315" s="3"/>
      <c r="AR3315" s="3"/>
      <c r="AS3315" s="3"/>
      <c r="AT3315" s="3"/>
      <c r="AU3315" s="3"/>
      <c r="AV3315" s="3"/>
      <c r="AW3315" s="3"/>
    </row>
    <row r="3316" spans="24:49" ht="11.25"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3"/>
      <c r="AM3316" s="3"/>
      <c r="AN3316" s="3"/>
      <c r="AO3316" s="3"/>
      <c r="AP3316" s="3"/>
      <c r="AQ3316" s="3"/>
      <c r="AR3316" s="3"/>
      <c r="AS3316" s="3"/>
      <c r="AT3316" s="3"/>
      <c r="AU3316" s="3"/>
      <c r="AV3316" s="3"/>
      <c r="AW3316" s="3"/>
    </row>
    <row r="3317" spans="24:49" ht="11.25"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3"/>
      <c r="AM3317" s="3"/>
      <c r="AN3317" s="3"/>
      <c r="AO3317" s="3"/>
      <c r="AP3317" s="3"/>
      <c r="AQ3317" s="3"/>
      <c r="AR3317" s="3"/>
      <c r="AS3317" s="3"/>
      <c r="AT3317" s="3"/>
      <c r="AU3317" s="3"/>
      <c r="AV3317" s="3"/>
      <c r="AW3317" s="3"/>
    </row>
    <row r="3318" spans="24:49" ht="11.25"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3"/>
      <c r="AM3318" s="3"/>
      <c r="AN3318" s="3"/>
      <c r="AO3318" s="3"/>
      <c r="AP3318" s="3"/>
      <c r="AQ3318" s="3"/>
      <c r="AR3318" s="3"/>
      <c r="AS3318" s="3"/>
      <c r="AT3318" s="3"/>
      <c r="AU3318" s="3"/>
      <c r="AV3318" s="3"/>
      <c r="AW3318" s="3"/>
    </row>
    <row r="3319" spans="24:49" ht="11.25"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3"/>
      <c r="AM3319" s="3"/>
      <c r="AN3319" s="3"/>
      <c r="AO3319" s="3"/>
      <c r="AP3319" s="3"/>
      <c r="AQ3319" s="3"/>
      <c r="AR3319" s="3"/>
      <c r="AS3319" s="3"/>
      <c r="AT3319" s="3"/>
      <c r="AU3319" s="3"/>
      <c r="AV3319" s="3"/>
      <c r="AW3319" s="3"/>
    </row>
    <row r="3320" spans="24:49" ht="11.25"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3"/>
      <c r="AM3320" s="3"/>
      <c r="AN3320" s="3"/>
      <c r="AO3320" s="3"/>
      <c r="AP3320" s="3"/>
      <c r="AQ3320" s="3"/>
      <c r="AR3320" s="3"/>
      <c r="AS3320" s="3"/>
      <c r="AT3320" s="3"/>
      <c r="AU3320" s="3"/>
      <c r="AV3320" s="3"/>
      <c r="AW3320" s="3"/>
    </row>
    <row r="3321" spans="24:49" ht="11.25"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3"/>
      <c r="AM3321" s="3"/>
      <c r="AN3321" s="3"/>
      <c r="AO3321" s="3"/>
      <c r="AP3321" s="3"/>
      <c r="AQ3321" s="3"/>
      <c r="AR3321" s="3"/>
      <c r="AS3321" s="3"/>
      <c r="AT3321" s="3"/>
      <c r="AU3321" s="3"/>
      <c r="AV3321" s="3"/>
      <c r="AW3321" s="3"/>
    </row>
    <row r="3322" spans="24:49" ht="11.25"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3"/>
      <c r="AM3322" s="3"/>
      <c r="AN3322" s="3"/>
      <c r="AO3322" s="3"/>
      <c r="AP3322" s="3"/>
      <c r="AQ3322" s="3"/>
      <c r="AR3322" s="3"/>
      <c r="AS3322" s="3"/>
      <c r="AT3322" s="3"/>
      <c r="AU3322" s="3"/>
      <c r="AV3322" s="3"/>
      <c r="AW3322" s="3"/>
    </row>
    <row r="3323" spans="24:49" ht="11.25"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3"/>
      <c r="AM3323" s="3"/>
      <c r="AN3323" s="3"/>
      <c r="AO3323" s="3"/>
      <c r="AP3323" s="3"/>
      <c r="AQ3323" s="3"/>
      <c r="AR3323" s="3"/>
      <c r="AS3323" s="3"/>
      <c r="AT3323" s="3"/>
      <c r="AU3323" s="3"/>
      <c r="AV3323" s="3"/>
      <c r="AW3323" s="3"/>
    </row>
    <row r="3324" spans="24:49" ht="11.25"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3"/>
      <c r="AM3324" s="3"/>
      <c r="AN3324" s="3"/>
      <c r="AO3324" s="3"/>
      <c r="AP3324" s="3"/>
      <c r="AQ3324" s="3"/>
      <c r="AR3324" s="3"/>
      <c r="AS3324" s="3"/>
      <c r="AT3324" s="3"/>
      <c r="AU3324" s="3"/>
      <c r="AV3324" s="3"/>
      <c r="AW3324" s="3"/>
    </row>
    <row r="3325" spans="24:49" ht="11.25"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  <c r="AK3325" s="3"/>
      <c r="AL3325" s="3"/>
      <c r="AM3325" s="3"/>
      <c r="AN3325" s="3"/>
      <c r="AO3325" s="3"/>
      <c r="AP3325" s="3"/>
      <c r="AQ3325" s="3"/>
      <c r="AR3325" s="3"/>
      <c r="AS3325" s="3"/>
      <c r="AT3325" s="3"/>
      <c r="AU3325" s="3"/>
      <c r="AV3325" s="3"/>
      <c r="AW3325" s="3"/>
    </row>
    <row r="3326" spans="24:49" ht="11.25"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  <c r="AK3326" s="3"/>
      <c r="AL3326" s="3"/>
      <c r="AM3326" s="3"/>
      <c r="AN3326" s="3"/>
      <c r="AO3326" s="3"/>
      <c r="AP3326" s="3"/>
      <c r="AQ3326" s="3"/>
      <c r="AR3326" s="3"/>
      <c r="AS3326" s="3"/>
      <c r="AT3326" s="3"/>
      <c r="AU3326" s="3"/>
      <c r="AV3326" s="3"/>
      <c r="AW3326" s="3"/>
    </row>
    <row r="3327" spans="24:49" ht="11.25"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3"/>
      <c r="AM3327" s="3"/>
      <c r="AN3327" s="3"/>
      <c r="AO3327" s="3"/>
      <c r="AP3327" s="3"/>
      <c r="AQ3327" s="3"/>
      <c r="AR3327" s="3"/>
      <c r="AS3327" s="3"/>
      <c r="AT3327" s="3"/>
      <c r="AU3327" s="3"/>
      <c r="AV3327" s="3"/>
      <c r="AW3327" s="3"/>
    </row>
    <row r="3328" spans="24:49" ht="11.25"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3"/>
      <c r="AM3328" s="3"/>
      <c r="AN3328" s="3"/>
      <c r="AO3328" s="3"/>
      <c r="AP3328" s="3"/>
      <c r="AQ3328" s="3"/>
      <c r="AR3328" s="3"/>
      <c r="AS3328" s="3"/>
      <c r="AT3328" s="3"/>
      <c r="AU3328" s="3"/>
      <c r="AV3328" s="3"/>
      <c r="AW3328" s="3"/>
    </row>
    <row r="3329" spans="24:49" ht="11.25"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/>
      <c r="AL3329" s="3"/>
      <c r="AM3329" s="3"/>
      <c r="AN3329" s="3"/>
      <c r="AO3329" s="3"/>
      <c r="AP3329" s="3"/>
      <c r="AQ3329" s="3"/>
      <c r="AR3329" s="3"/>
      <c r="AS3329" s="3"/>
      <c r="AT3329" s="3"/>
      <c r="AU3329" s="3"/>
      <c r="AV3329" s="3"/>
      <c r="AW3329" s="3"/>
    </row>
    <row r="3330" spans="24:49" ht="11.25"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3"/>
      <c r="AM3330" s="3"/>
      <c r="AN3330" s="3"/>
      <c r="AO3330" s="3"/>
      <c r="AP3330" s="3"/>
      <c r="AQ3330" s="3"/>
      <c r="AR3330" s="3"/>
      <c r="AS3330" s="3"/>
      <c r="AT3330" s="3"/>
      <c r="AU3330" s="3"/>
      <c r="AV3330" s="3"/>
      <c r="AW3330" s="3"/>
    </row>
    <row r="3331" spans="24:49" ht="11.25"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3"/>
      <c r="AM3331" s="3"/>
      <c r="AN3331" s="3"/>
      <c r="AO3331" s="3"/>
      <c r="AP3331" s="3"/>
      <c r="AQ3331" s="3"/>
      <c r="AR3331" s="3"/>
      <c r="AS3331" s="3"/>
      <c r="AT3331" s="3"/>
      <c r="AU3331" s="3"/>
      <c r="AV3331" s="3"/>
      <c r="AW3331" s="3"/>
    </row>
    <row r="3332" spans="24:49" ht="11.25"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3"/>
      <c r="AM3332" s="3"/>
      <c r="AN3332" s="3"/>
      <c r="AO3332" s="3"/>
      <c r="AP3332" s="3"/>
      <c r="AQ3332" s="3"/>
      <c r="AR3332" s="3"/>
      <c r="AS3332" s="3"/>
      <c r="AT3332" s="3"/>
      <c r="AU3332" s="3"/>
      <c r="AV3332" s="3"/>
      <c r="AW3332" s="3"/>
    </row>
    <row r="3333" spans="24:49" ht="11.25"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3"/>
      <c r="AM3333" s="3"/>
      <c r="AN3333" s="3"/>
      <c r="AO3333" s="3"/>
      <c r="AP3333" s="3"/>
      <c r="AQ3333" s="3"/>
      <c r="AR3333" s="3"/>
      <c r="AS3333" s="3"/>
      <c r="AT3333" s="3"/>
      <c r="AU3333" s="3"/>
      <c r="AV3333" s="3"/>
      <c r="AW3333" s="3"/>
    </row>
    <row r="3334" spans="24:49" ht="11.25"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  <c r="AK3334" s="3"/>
      <c r="AL3334" s="3"/>
      <c r="AM3334" s="3"/>
      <c r="AN3334" s="3"/>
      <c r="AO3334" s="3"/>
      <c r="AP3334" s="3"/>
      <c r="AQ3334" s="3"/>
      <c r="AR3334" s="3"/>
      <c r="AS3334" s="3"/>
      <c r="AT3334" s="3"/>
      <c r="AU3334" s="3"/>
      <c r="AV3334" s="3"/>
      <c r="AW3334" s="3"/>
    </row>
    <row r="3335" spans="24:49" ht="11.25"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  <c r="AK3335" s="3"/>
      <c r="AL3335" s="3"/>
      <c r="AM3335" s="3"/>
      <c r="AN3335" s="3"/>
      <c r="AO3335" s="3"/>
      <c r="AP3335" s="3"/>
      <c r="AQ3335" s="3"/>
      <c r="AR3335" s="3"/>
      <c r="AS3335" s="3"/>
      <c r="AT3335" s="3"/>
      <c r="AU3335" s="3"/>
      <c r="AV3335" s="3"/>
      <c r="AW3335" s="3"/>
    </row>
    <row r="3336" spans="24:49" ht="11.25"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3"/>
      <c r="AM3336" s="3"/>
      <c r="AN3336" s="3"/>
      <c r="AO3336" s="3"/>
      <c r="AP3336" s="3"/>
      <c r="AQ3336" s="3"/>
      <c r="AR3336" s="3"/>
      <c r="AS3336" s="3"/>
      <c r="AT3336" s="3"/>
      <c r="AU3336" s="3"/>
      <c r="AV3336" s="3"/>
      <c r="AW3336" s="3"/>
    </row>
    <row r="3337" spans="24:49" ht="11.25"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  <c r="AJ3337" s="3"/>
      <c r="AK3337" s="3"/>
      <c r="AL3337" s="3"/>
      <c r="AM3337" s="3"/>
      <c r="AN3337" s="3"/>
      <c r="AO3337" s="3"/>
      <c r="AP3337" s="3"/>
      <c r="AQ3337" s="3"/>
      <c r="AR3337" s="3"/>
      <c r="AS3337" s="3"/>
      <c r="AT3337" s="3"/>
      <c r="AU3337" s="3"/>
      <c r="AV3337" s="3"/>
      <c r="AW3337" s="3"/>
    </row>
    <row r="3338" spans="24:49" ht="11.25"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  <c r="AJ3338" s="3"/>
      <c r="AK3338" s="3"/>
      <c r="AL3338" s="3"/>
      <c r="AM3338" s="3"/>
      <c r="AN3338" s="3"/>
      <c r="AO3338" s="3"/>
      <c r="AP3338" s="3"/>
      <c r="AQ3338" s="3"/>
      <c r="AR3338" s="3"/>
      <c r="AS3338" s="3"/>
      <c r="AT3338" s="3"/>
      <c r="AU3338" s="3"/>
      <c r="AV3338" s="3"/>
      <c r="AW3338" s="3"/>
    </row>
    <row r="3339" spans="24:49" ht="11.25"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  <c r="AK3339" s="3"/>
      <c r="AL3339" s="3"/>
      <c r="AM3339" s="3"/>
      <c r="AN3339" s="3"/>
      <c r="AO3339" s="3"/>
      <c r="AP3339" s="3"/>
      <c r="AQ3339" s="3"/>
      <c r="AR3339" s="3"/>
      <c r="AS3339" s="3"/>
      <c r="AT3339" s="3"/>
      <c r="AU3339" s="3"/>
      <c r="AV3339" s="3"/>
      <c r="AW3339" s="3"/>
    </row>
    <row r="3340" spans="24:49" ht="11.25"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  <c r="AJ3340" s="3"/>
      <c r="AK3340" s="3"/>
      <c r="AL3340" s="3"/>
      <c r="AM3340" s="3"/>
      <c r="AN3340" s="3"/>
      <c r="AO3340" s="3"/>
      <c r="AP3340" s="3"/>
      <c r="AQ3340" s="3"/>
      <c r="AR3340" s="3"/>
      <c r="AS3340" s="3"/>
      <c r="AT3340" s="3"/>
      <c r="AU3340" s="3"/>
      <c r="AV3340" s="3"/>
      <c r="AW3340" s="3"/>
    </row>
    <row r="3341" spans="24:49" ht="11.25"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  <c r="AK3341" s="3"/>
      <c r="AL3341" s="3"/>
      <c r="AM3341" s="3"/>
      <c r="AN3341" s="3"/>
      <c r="AO3341" s="3"/>
      <c r="AP3341" s="3"/>
      <c r="AQ3341" s="3"/>
      <c r="AR3341" s="3"/>
      <c r="AS3341" s="3"/>
      <c r="AT3341" s="3"/>
      <c r="AU3341" s="3"/>
      <c r="AV3341" s="3"/>
      <c r="AW3341" s="3"/>
    </row>
    <row r="3342" spans="24:49" ht="11.25"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  <c r="AK3342" s="3"/>
      <c r="AL3342" s="3"/>
      <c r="AM3342" s="3"/>
      <c r="AN3342" s="3"/>
      <c r="AO3342" s="3"/>
      <c r="AP3342" s="3"/>
      <c r="AQ3342" s="3"/>
      <c r="AR3342" s="3"/>
      <c r="AS3342" s="3"/>
      <c r="AT3342" s="3"/>
      <c r="AU3342" s="3"/>
      <c r="AV3342" s="3"/>
      <c r="AW3342" s="3"/>
    </row>
    <row r="3343" spans="24:49" ht="11.25"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  <c r="AK3343" s="3"/>
      <c r="AL3343" s="3"/>
      <c r="AM3343" s="3"/>
      <c r="AN3343" s="3"/>
      <c r="AO3343" s="3"/>
      <c r="AP3343" s="3"/>
      <c r="AQ3343" s="3"/>
      <c r="AR3343" s="3"/>
      <c r="AS3343" s="3"/>
      <c r="AT3343" s="3"/>
      <c r="AU3343" s="3"/>
      <c r="AV3343" s="3"/>
      <c r="AW3343" s="3"/>
    </row>
    <row r="3344" spans="24:49" ht="11.25"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  <c r="AK3344" s="3"/>
      <c r="AL3344" s="3"/>
      <c r="AM3344" s="3"/>
      <c r="AN3344" s="3"/>
      <c r="AO3344" s="3"/>
      <c r="AP3344" s="3"/>
      <c r="AQ3344" s="3"/>
      <c r="AR3344" s="3"/>
      <c r="AS3344" s="3"/>
      <c r="AT3344" s="3"/>
      <c r="AU3344" s="3"/>
      <c r="AV3344" s="3"/>
      <c r="AW3344" s="3"/>
    </row>
    <row r="3345" spans="24:49" ht="11.25"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  <c r="AK3345" s="3"/>
      <c r="AL3345" s="3"/>
      <c r="AM3345" s="3"/>
      <c r="AN3345" s="3"/>
      <c r="AO3345" s="3"/>
      <c r="AP3345" s="3"/>
      <c r="AQ3345" s="3"/>
      <c r="AR3345" s="3"/>
      <c r="AS3345" s="3"/>
      <c r="AT3345" s="3"/>
      <c r="AU3345" s="3"/>
      <c r="AV3345" s="3"/>
      <c r="AW3345" s="3"/>
    </row>
    <row r="3346" spans="24:49" ht="11.25"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  <c r="AK3346" s="3"/>
      <c r="AL3346" s="3"/>
      <c r="AM3346" s="3"/>
      <c r="AN3346" s="3"/>
      <c r="AO3346" s="3"/>
      <c r="AP3346" s="3"/>
      <c r="AQ3346" s="3"/>
      <c r="AR3346" s="3"/>
      <c r="AS3346" s="3"/>
      <c r="AT3346" s="3"/>
      <c r="AU3346" s="3"/>
      <c r="AV3346" s="3"/>
      <c r="AW3346" s="3"/>
    </row>
    <row r="3347" spans="24:49" ht="11.25"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  <c r="AK3347" s="3"/>
      <c r="AL3347" s="3"/>
      <c r="AM3347" s="3"/>
      <c r="AN3347" s="3"/>
      <c r="AO3347" s="3"/>
      <c r="AP3347" s="3"/>
      <c r="AQ3347" s="3"/>
      <c r="AR3347" s="3"/>
      <c r="AS3347" s="3"/>
      <c r="AT3347" s="3"/>
      <c r="AU3347" s="3"/>
      <c r="AV3347" s="3"/>
      <c r="AW3347" s="3"/>
    </row>
    <row r="3348" spans="24:49" ht="11.25"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  <c r="AK3348" s="3"/>
      <c r="AL3348" s="3"/>
      <c r="AM3348" s="3"/>
      <c r="AN3348" s="3"/>
      <c r="AO3348" s="3"/>
      <c r="AP3348" s="3"/>
      <c r="AQ3348" s="3"/>
      <c r="AR3348" s="3"/>
      <c r="AS3348" s="3"/>
      <c r="AT3348" s="3"/>
      <c r="AU3348" s="3"/>
      <c r="AV3348" s="3"/>
      <c r="AW3348" s="3"/>
    </row>
    <row r="3349" spans="24:49" ht="11.25"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  <c r="AK3349" s="3"/>
      <c r="AL3349" s="3"/>
      <c r="AM3349" s="3"/>
      <c r="AN3349" s="3"/>
      <c r="AO3349" s="3"/>
      <c r="AP3349" s="3"/>
      <c r="AQ3349" s="3"/>
      <c r="AR3349" s="3"/>
      <c r="AS3349" s="3"/>
      <c r="AT3349" s="3"/>
      <c r="AU3349" s="3"/>
      <c r="AV3349" s="3"/>
      <c r="AW3349" s="3"/>
    </row>
    <row r="3350" spans="24:49" ht="11.25"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  <c r="AK3350" s="3"/>
      <c r="AL3350" s="3"/>
      <c r="AM3350" s="3"/>
      <c r="AN3350" s="3"/>
      <c r="AO3350" s="3"/>
      <c r="AP3350" s="3"/>
      <c r="AQ3350" s="3"/>
      <c r="AR3350" s="3"/>
      <c r="AS3350" s="3"/>
      <c r="AT3350" s="3"/>
      <c r="AU3350" s="3"/>
      <c r="AV3350" s="3"/>
      <c r="AW3350" s="3"/>
    </row>
    <row r="3351" spans="24:49" ht="11.25"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  <c r="AK3351" s="3"/>
      <c r="AL3351" s="3"/>
      <c r="AM3351" s="3"/>
      <c r="AN3351" s="3"/>
      <c r="AO3351" s="3"/>
      <c r="AP3351" s="3"/>
      <c r="AQ3351" s="3"/>
      <c r="AR3351" s="3"/>
      <c r="AS3351" s="3"/>
      <c r="AT3351" s="3"/>
      <c r="AU3351" s="3"/>
      <c r="AV3351" s="3"/>
      <c r="AW3351" s="3"/>
    </row>
    <row r="3352" spans="24:49" ht="11.25"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  <c r="AK3352" s="3"/>
      <c r="AL3352" s="3"/>
      <c r="AM3352" s="3"/>
      <c r="AN3352" s="3"/>
      <c r="AO3352" s="3"/>
      <c r="AP3352" s="3"/>
      <c r="AQ3352" s="3"/>
      <c r="AR3352" s="3"/>
      <c r="AS3352" s="3"/>
      <c r="AT3352" s="3"/>
      <c r="AU3352" s="3"/>
      <c r="AV3352" s="3"/>
      <c r="AW3352" s="3"/>
    </row>
    <row r="3353" spans="24:49" ht="11.25"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  <c r="AJ3353" s="3"/>
      <c r="AK3353" s="3"/>
      <c r="AL3353" s="3"/>
      <c r="AM3353" s="3"/>
      <c r="AN3353" s="3"/>
      <c r="AO3353" s="3"/>
      <c r="AP3353" s="3"/>
      <c r="AQ3353" s="3"/>
      <c r="AR3353" s="3"/>
      <c r="AS3353" s="3"/>
      <c r="AT3353" s="3"/>
      <c r="AU3353" s="3"/>
      <c r="AV3353" s="3"/>
      <c r="AW3353" s="3"/>
    </row>
    <row r="3354" spans="24:49" ht="11.25"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  <c r="AK3354" s="3"/>
      <c r="AL3354" s="3"/>
      <c r="AM3354" s="3"/>
      <c r="AN3354" s="3"/>
      <c r="AO3354" s="3"/>
      <c r="AP3354" s="3"/>
      <c r="AQ3354" s="3"/>
      <c r="AR3354" s="3"/>
      <c r="AS3354" s="3"/>
      <c r="AT3354" s="3"/>
      <c r="AU3354" s="3"/>
      <c r="AV3354" s="3"/>
      <c r="AW3354" s="3"/>
    </row>
    <row r="3355" spans="24:49" ht="11.25"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  <c r="AK3355" s="3"/>
      <c r="AL3355" s="3"/>
      <c r="AM3355" s="3"/>
      <c r="AN3355" s="3"/>
      <c r="AO3355" s="3"/>
      <c r="AP3355" s="3"/>
      <c r="AQ3355" s="3"/>
      <c r="AR3355" s="3"/>
      <c r="AS3355" s="3"/>
      <c r="AT3355" s="3"/>
      <c r="AU3355" s="3"/>
      <c r="AV3355" s="3"/>
      <c r="AW3355" s="3"/>
    </row>
    <row r="3356" spans="24:49" ht="11.25"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  <c r="AJ3356" s="3"/>
      <c r="AK3356" s="3"/>
      <c r="AL3356" s="3"/>
      <c r="AM3356" s="3"/>
      <c r="AN3356" s="3"/>
      <c r="AO3356" s="3"/>
      <c r="AP3356" s="3"/>
      <c r="AQ3356" s="3"/>
      <c r="AR3356" s="3"/>
      <c r="AS3356" s="3"/>
      <c r="AT3356" s="3"/>
      <c r="AU3356" s="3"/>
      <c r="AV3356" s="3"/>
      <c r="AW3356" s="3"/>
    </row>
    <row r="3357" spans="24:49" ht="11.25"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  <c r="AJ3357" s="3"/>
      <c r="AK3357" s="3"/>
      <c r="AL3357" s="3"/>
      <c r="AM3357" s="3"/>
      <c r="AN3357" s="3"/>
      <c r="AO3357" s="3"/>
      <c r="AP3357" s="3"/>
      <c r="AQ3357" s="3"/>
      <c r="AR3357" s="3"/>
      <c r="AS3357" s="3"/>
      <c r="AT3357" s="3"/>
      <c r="AU3357" s="3"/>
      <c r="AV3357" s="3"/>
      <c r="AW3357" s="3"/>
    </row>
    <row r="3358" spans="24:49" ht="11.25"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  <c r="AK3358" s="3"/>
      <c r="AL3358" s="3"/>
      <c r="AM3358" s="3"/>
      <c r="AN3358" s="3"/>
      <c r="AO3358" s="3"/>
      <c r="AP3358" s="3"/>
      <c r="AQ3358" s="3"/>
      <c r="AR3358" s="3"/>
      <c r="AS3358" s="3"/>
      <c r="AT3358" s="3"/>
      <c r="AU3358" s="3"/>
      <c r="AV3358" s="3"/>
      <c r="AW3358" s="3"/>
    </row>
    <row r="3359" spans="24:49" ht="11.25"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  <c r="AJ3359" s="3"/>
      <c r="AK3359" s="3"/>
      <c r="AL3359" s="3"/>
      <c r="AM3359" s="3"/>
      <c r="AN3359" s="3"/>
      <c r="AO3359" s="3"/>
      <c r="AP3359" s="3"/>
      <c r="AQ3359" s="3"/>
      <c r="AR3359" s="3"/>
      <c r="AS3359" s="3"/>
      <c r="AT3359" s="3"/>
      <c r="AU3359" s="3"/>
      <c r="AV3359" s="3"/>
      <c r="AW3359" s="3"/>
    </row>
    <row r="3360" spans="24:49" ht="11.25"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  <c r="AK3360" s="3"/>
      <c r="AL3360" s="3"/>
      <c r="AM3360" s="3"/>
      <c r="AN3360" s="3"/>
      <c r="AO3360" s="3"/>
      <c r="AP3360" s="3"/>
      <c r="AQ3360" s="3"/>
      <c r="AR3360" s="3"/>
      <c r="AS3360" s="3"/>
      <c r="AT3360" s="3"/>
      <c r="AU3360" s="3"/>
      <c r="AV3360" s="3"/>
      <c r="AW3360" s="3"/>
    </row>
    <row r="3361" spans="24:49" ht="11.25"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  <c r="AJ3361" s="3"/>
      <c r="AK3361" s="3"/>
      <c r="AL3361" s="3"/>
      <c r="AM3361" s="3"/>
      <c r="AN3361" s="3"/>
      <c r="AO3361" s="3"/>
      <c r="AP3361" s="3"/>
      <c r="AQ3361" s="3"/>
      <c r="AR3361" s="3"/>
      <c r="AS3361" s="3"/>
      <c r="AT3361" s="3"/>
      <c r="AU3361" s="3"/>
      <c r="AV3361" s="3"/>
      <c r="AW3361" s="3"/>
    </row>
    <row r="3362" spans="24:49" ht="11.25"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  <c r="AK3362" s="3"/>
      <c r="AL3362" s="3"/>
      <c r="AM3362" s="3"/>
      <c r="AN3362" s="3"/>
      <c r="AO3362" s="3"/>
      <c r="AP3362" s="3"/>
      <c r="AQ3362" s="3"/>
      <c r="AR3362" s="3"/>
      <c r="AS3362" s="3"/>
      <c r="AT3362" s="3"/>
      <c r="AU3362" s="3"/>
      <c r="AV3362" s="3"/>
      <c r="AW3362" s="3"/>
    </row>
    <row r="3363" spans="24:49" ht="11.25"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  <c r="AJ3363" s="3"/>
      <c r="AK3363" s="3"/>
      <c r="AL3363" s="3"/>
      <c r="AM3363" s="3"/>
      <c r="AN3363" s="3"/>
      <c r="AO3363" s="3"/>
      <c r="AP3363" s="3"/>
      <c r="AQ3363" s="3"/>
      <c r="AR3363" s="3"/>
      <c r="AS3363" s="3"/>
      <c r="AT3363" s="3"/>
      <c r="AU3363" s="3"/>
      <c r="AV3363" s="3"/>
      <c r="AW3363" s="3"/>
    </row>
    <row r="3364" spans="24:49" ht="11.25"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  <c r="AJ3364" s="3"/>
      <c r="AK3364" s="3"/>
      <c r="AL3364" s="3"/>
      <c r="AM3364" s="3"/>
      <c r="AN3364" s="3"/>
      <c r="AO3364" s="3"/>
      <c r="AP3364" s="3"/>
      <c r="AQ3364" s="3"/>
      <c r="AR3364" s="3"/>
      <c r="AS3364" s="3"/>
      <c r="AT3364" s="3"/>
      <c r="AU3364" s="3"/>
      <c r="AV3364" s="3"/>
      <c r="AW3364" s="3"/>
    </row>
    <row r="3365" spans="24:49" ht="11.25"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  <c r="AK3365" s="3"/>
      <c r="AL3365" s="3"/>
      <c r="AM3365" s="3"/>
      <c r="AN3365" s="3"/>
      <c r="AO3365" s="3"/>
      <c r="AP3365" s="3"/>
      <c r="AQ3365" s="3"/>
      <c r="AR3365" s="3"/>
      <c r="AS3365" s="3"/>
      <c r="AT3365" s="3"/>
      <c r="AU3365" s="3"/>
      <c r="AV3365" s="3"/>
      <c r="AW3365" s="3"/>
    </row>
    <row r="3366" spans="24:49" ht="11.25"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  <c r="AJ3366" s="3"/>
      <c r="AK3366" s="3"/>
      <c r="AL3366" s="3"/>
      <c r="AM3366" s="3"/>
      <c r="AN3366" s="3"/>
      <c r="AO3366" s="3"/>
      <c r="AP3366" s="3"/>
      <c r="AQ3366" s="3"/>
      <c r="AR3366" s="3"/>
      <c r="AS3366" s="3"/>
      <c r="AT3366" s="3"/>
      <c r="AU3366" s="3"/>
      <c r="AV3366" s="3"/>
      <c r="AW3366" s="3"/>
    </row>
    <row r="3367" spans="24:49" ht="11.25"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  <c r="AJ3367" s="3"/>
      <c r="AK3367" s="3"/>
      <c r="AL3367" s="3"/>
      <c r="AM3367" s="3"/>
      <c r="AN3367" s="3"/>
      <c r="AO3367" s="3"/>
      <c r="AP3367" s="3"/>
      <c r="AQ3367" s="3"/>
      <c r="AR3367" s="3"/>
      <c r="AS3367" s="3"/>
      <c r="AT3367" s="3"/>
      <c r="AU3367" s="3"/>
      <c r="AV3367" s="3"/>
      <c r="AW3367" s="3"/>
    </row>
    <row r="3368" spans="24:49" ht="11.25"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  <c r="AK3368" s="3"/>
      <c r="AL3368" s="3"/>
      <c r="AM3368" s="3"/>
      <c r="AN3368" s="3"/>
      <c r="AO3368" s="3"/>
      <c r="AP3368" s="3"/>
      <c r="AQ3368" s="3"/>
      <c r="AR3368" s="3"/>
      <c r="AS3368" s="3"/>
      <c r="AT3368" s="3"/>
      <c r="AU3368" s="3"/>
      <c r="AV3368" s="3"/>
      <c r="AW3368" s="3"/>
    </row>
    <row r="3369" spans="24:49" ht="11.25"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  <c r="AK3369" s="3"/>
      <c r="AL3369" s="3"/>
      <c r="AM3369" s="3"/>
      <c r="AN3369" s="3"/>
      <c r="AO3369" s="3"/>
      <c r="AP3369" s="3"/>
      <c r="AQ3369" s="3"/>
      <c r="AR3369" s="3"/>
      <c r="AS3369" s="3"/>
      <c r="AT3369" s="3"/>
      <c r="AU3369" s="3"/>
      <c r="AV3369" s="3"/>
      <c r="AW3369" s="3"/>
    </row>
    <row r="3370" spans="24:49" ht="11.25"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  <c r="AK3370" s="3"/>
      <c r="AL3370" s="3"/>
      <c r="AM3370" s="3"/>
      <c r="AN3370" s="3"/>
      <c r="AO3370" s="3"/>
      <c r="AP3370" s="3"/>
      <c r="AQ3370" s="3"/>
      <c r="AR3370" s="3"/>
      <c r="AS3370" s="3"/>
      <c r="AT3370" s="3"/>
      <c r="AU3370" s="3"/>
      <c r="AV3370" s="3"/>
      <c r="AW3370" s="3"/>
    </row>
    <row r="3371" spans="24:49" ht="11.25"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  <c r="AJ3371" s="3"/>
      <c r="AK3371" s="3"/>
      <c r="AL3371" s="3"/>
      <c r="AM3371" s="3"/>
      <c r="AN3371" s="3"/>
      <c r="AO3371" s="3"/>
      <c r="AP3371" s="3"/>
      <c r="AQ3371" s="3"/>
      <c r="AR3371" s="3"/>
      <c r="AS3371" s="3"/>
      <c r="AT3371" s="3"/>
      <c r="AU3371" s="3"/>
      <c r="AV3371" s="3"/>
      <c r="AW3371" s="3"/>
    </row>
    <row r="3372" spans="24:49" ht="11.25"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  <c r="AK3372" s="3"/>
      <c r="AL3372" s="3"/>
      <c r="AM3372" s="3"/>
      <c r="AN3372" s="3"/>
      <c r="AO3372" s="3"/>
      <c r="AP3372" s="3"/>
      <c r="AQ3372" s="3"/>
      <c r="AR3372" s="3"/>
      <c r="AS3372" s="3"/>
      <c r="AT3372" s="3"/>
      <c r="AU3372" s="3"/>
      <c r="AV3372" s="3"/>
      <c r="AW3372" s="3"/>
    </row>
    <row r="3373" spans="24:49" ht="11.25"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  <c r="AJ3373" s="3"/>
      <c r="AK3373" s="3"/>
      <c r="AL3373" s="3"/>
      <c r="AM3373" s="3"/>
      <c r="AN3373" s="3"/>
      <c r="AO3373" s="3"/>
      <c r="AP3373" s="3"/>
      <c r="AQ3373" s="3"/>
      <c r="AR3373" s="3"/>
      <c r="AS3373" s="3"/>
      <c r="AT3373" s="3"/>
      <c r="AU3373" s="3"/>
      <c r="AV3373" s="3"/>
      <c r="AW3373" s="3"/>
    </row>
    <row r="3374" spans="24:49" ht="11.25"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  <c r="AJ3374" s="3"/>
      <c r="AK3374" s="3"/>
      <c r="AL3374" s="3"/>
      <c r="AM3374" s="3"/>
      <c r="AN3374" s="3"/>
      <c r="AO3374" s="3"/>
      <c r="AP3374" s="3"/>
      <c r="AQ3374" s="3"/>
      <c r="AR3374" s="3"/>
      <c r="AS3374" s="3"/>
      <c r="AT3374" s="3"/>
      <c r="AU3374" s="3"/>
      <c r="AV3374" s="3"/>
      <c r="AW3374" s="3"/>
    </row>
    <row r="3375" spans="24:49" ht="11.25"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  <c r="AK3375" s="3"/>
      <c r="AL3375" s="3"/>
      <c r="AM3375" s="3"/>
      <c r="AN3375" s="3"/>
      <c r="AO3375" s="3"/>
      <c r="AP3375" s="3"/>
      <c r="AQ3375" s="3"/>
      <c r="AR3375" s="3"/>
      <c r="AS3375" s="3"/>
      <c r="AT3375" s="3"/>
      <c r="AU3375" s="3"/>
      <c r="AV3375" s="3"/>
      <c r="AW3375" s="3"/>
    </row>
    <row r="3376" spans="24:49" ht="11.25"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  <c r="AK3376" s="3"/>
      <c r="AL3376" s="3"/>
      <c r="AM3376" s="3"/>
      <c r="AN3376" s="3"/>
      <c r="AO3376" s="3"/>
      <c r="AP3376" s="3"/>
      <c r="AQ3376" s="3"/>
      <c r="AR3376" s="3"/>
      <c r="AS3376" s="3"/>
      <c r="AT3376" s="3"/>
      <c r="AU3376" s="3"/>
      <c r="AV3376" s="3"/>
      <c r="AW3376" s="3"/>
    </row>
    <row r="3377" spans="24:49" ht="11.25"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  <c r="AK3377" s="3"/>
      <c r="AL3377" s="3"/>
      <c r="AM3377" s="3"/>
      <c r="AN3377" s="3"/>
      <c r="AO3377" s="3"/>
      <c r="AP3377" s="3"/>
      <c r="AQ3377" s="3"/>
      <c r="AR3377" s="3"/>
      <c r="AS3377" s="3"/>
      <c r="AT3377" s="3"/>
      <c r="AU3377" s="3"/>
      <c r="AV3377" s="3"/>
      <c r="AW3377" s="3"/>
    </row>
    <row r="3378" spans="24:49" ht="11.25"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  <c r="AK3378" s="3"/>
      <c r="AL3378" s="3"/>
      <c r="AM3378" s="3"/>
      <c r="AN3378" s="3"/>
      <c r="AO3378" s="3"/>
      <c r="AP3378" s="3"/>
      <c r="AQ3378" s="3"/>
      <c r="AR3378" s="3"/>
      <c r="AS3378" s="3"/>
      <c r="AT3378" s="3"/>
      <c r="AU3378" s="3"/>
      <c r="AV3378" s="3"/>
      <c r="AW3378" s="3"/>
    </row>
    <row r="3379" spans="24:49" ht="11.25"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  <c r="AJ3379" s="3"/>
      <c r="AK3379" s="3"/>
      <c r="AL3379" s="3"/>
      <c r="AM3379" s="3"/>
      <c r="AN3379" s="3"/>
      <c r="AO3379" s="3"/>
      <c r="AP3379" s="3"/>
      <c r="AQ3379" s="3"/>
      <c r="AR3379" s="3"/>
      <c r="AS3379" s="3"/>
      <c r="AT3379" s="3"/>
      <c r="AU3379" s="3"/>
      <c r="AV3379" s="3"/>
      <c r="AW3379" s="3"/>
    </row>
    <row r="3380" spans="24:49" ht="11.25"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  <c r="AJ3380" s="3"/>
      <c r="AK3380" s="3"/>
      <c r="AL3380" s="3"/>
      <c r="AM3380" s="3"/>
      <c r="AN3380" s="3"/>
      <c r="AO3380" s="3"/>
      <c r="AP3380" s="3"/>
      <c r="AQ3380" s="3"/>
      <c r="AR3380" s="3"/>
      <c r="AS3380" s="3"/>
      <c r="AT3380" s="3"/>
      <c r="AU3380" s="3"/>
      <c r="AV3380" s="3"/>
      <c r="AW3380" s="3"/>
    </row>
    <row r="3381" spans="24:49" ht="11.25"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  <c r="AJ3381" s="3"/>
      <c r="AK3381" s="3"/>
      <c r="AL3381" s="3"/>
      <c r="AM3381" s="3"/>
      <c r="AN3381" s="3"/>
      <c r="AO3381" s="3"/>
      <c r="AP3381" s="3"/>
      <c r="AQ3381" s="3"/>
      <c r="AR3381" s="3"/>
      <c r="AS3381" s="3"/>
      <c r="AT3381" s="3"/>
      <c r="AU3381" s="3"/>
      <c r="AV3381" s="3"/>
      <c r="AW3381" s="3"/>
    </row>
    <row r="3382" spans="24:49" ht="11.25"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  <c r="AJ3382" s="3"/>
      <c r="AK3382" s="3"/>
      <c r="AL3382" s="3"/>
      <c r="AM3382" s="3"/>
      <c r="AN3382" s="3"/>
      <c r="AO3382" s="3"/>
      <c r="AP3382" s="3"/>
      <c r="AQ3382" s="3"/>
      <c r="AR3382" s="3"/>
      <c r="AS3382" s="3"/>
      <c r="AT3382" s="3"/>
      <c r="AU3382" s="3"/>
      <c r="AV3382" s="3"/>
      <c r="AW3382" s="3"/>
    </row>
    <row r="3383" spans="24:49" ht="11.25"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  <c r="AJ3383" s="3"/>
      <c r="AK3383" s="3"/>
      <c r="AL3383" s="3"/>
      <c r="AM3383" s="3"/>
      <c r="AN3383" s="3"/>
      <c r="AO3383" s="3"/>
      <c r="AP3383" s="3"/>
      <c r="AQ3383" s="3"/>
      <c r="AR3383" s="3"/>
      <c r="AS3383" s="3"/>
      <c r="AT3383" s="3"/>
      <c r="AU3383" s="3"/>
      <c r="AV3383" s="3"/>
      <c r="AW3383" s="3"/>
    </row>
    <row r="3384" spans="24:49" ht="11.25"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  <c r="AK3384" s="3"/>
      <c r="AL3384" s="3"/>
      <c r="AM3384" s="3"/>
      <c r="AN3384" s="3"/>
      <c r="AO3384" s="3"/>
      <c r="AP3384" s="3"/>
      <c r="AQ3384" s="3"/>
      <c r="AR3384" s="3"/>
      <c r="AS3384" s="3"/>
      <c r="AT3384" s="3"/>
      <c r="AU3384" s="3"/>
      <c r="AV3384" s="3"/>
      <c r="AW3384" s="3"/>
    </row>
    <row r="3385" spans="24:49" ht="11.25"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  <c r="AK3385" s="3"/>
      <c r="AL3385" s="3"/>
      <c r="AM3385" s="3"/>
      <c r="AN3385" s="3"/>
      <c r="AO3385" s="3"/>
      <c r="AP3385" s="3"/>
      <c r="AQ3385" s="3"/>
      <c r="AR3385" s="3"/>
      <c r="AS3385" s="3"/>
      <c r="AT3385" s="3"/>
      <c r="AU3385" s="3"/>
      <c r="AV3385" s="3"/>
      <c r="AW3385" s="3"/>
    </row>
    <row r="3386" spans="24:49" ht="11.25"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  <c r="AK3386" s="3"/>
      <c r="AL3386" s="3"/>
      <c r="AM3386" s="3"/>
      <c r="AN3386" s="3"/>
      <c r="AO3386" s="3"/>
      <c r="AP3386" s="3"/>
      <c r="AQ3386" s="3"/>
      <c r="AR3386" s="3"/>
      <c r="AS3386" s="3"/>
      <c r="AT3386" s="3"/>
      <c r="AU3386" s="3"/>
      <c r="AV3386" s="3"/>
      <c r="AW3386" s="3"/>
    </row>
    <row r="3387" spans="24:49" ht="11.25"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  <c r="AJ3387" s="3"/>
      <c r="AK3387" s="3"/>
      <c r="AL3387" s="3"/>
      <c r="AM3387" s="3"/>
      <c r="AN3387" s="3"/>
      <c r="AO3387" s="3"/>
      <c r="AP3387" s="3"/>
      <c r="AQ3387" s="3"/>
      <c r="AR3387" s="3"/>
      <c r="AS3387" s="3"/>
      <c r="AT3387" s="3"/>
      <c r="AU3387" s="3"/>
      <c r="AV3387" s="3"/>
      <c r="AW3387" s="3"/>
    </row>
    <row r="3388" spans="24:49" ht="11.25"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  <c r="AK3388" s="3"/>
      <c r="AL3388" s="3"/>
      <c r="AM3388" s="3"/>
      <c r="AN3388" s="3"/>
      <c r="AO3388" s="3"/>
      <c r="AP3388" s="3"/>
      <c r="AQ3388" s="3"/>
      <c r="AR3388" s="3"/>
      <c r="AS3388" s="3"/>
      <c r="AT3388" s="3"/>
      <c r="AU3388" s="3"/>
      <c r="AV3388" s="3"/>
      <c r="AW3388" s="3"/>
    </row>
    <row r="3389" spans="24:49" ht="11.25"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  <c r="AK3389" s="3"/>
      <c r="AL3389" s="3"/>
      <c r="AM3389" s="3"/>
      <c r="AN3389" s="3"/>
      <c r="AO3389" s="3"/>
      <c r="AP3389" s="3"/>
      <c r="AQ3389" s="3"/>
      <c r="AR3389" s="3"/>
      <c r="AS3389" s="3"/>
      <c r="AT3389" s="3"/>
      <c r="AU3389" s="3"/>
      <c r="AV3389" s="3"/>
      <c r="AW3389" s="3"/>
    </row>
    <row r="3390" spans="24:49" ht="11.25"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  <c r="AK3390" s="3"/>
      <c r="AL3390" s="3"/>
      <c r="AM3390" s="3"/>
      <c r="AN3390" s="3"/>
      <c r="AO3390" s="3"/>
      <c r="AP3390" s="3"/>
      <c r="AQ3390" s="3"/>
      <c r="AR3390" s="3"/>
      <c r="AS3390" s="3"/>
      <c r="AT3390" s="3"/>
      <c r="AU3390" s="3"/>
      <c r="AV3390" s="3"/>
      <c r="AW3390" s="3"/>
    </row>
    <row r="3391" spans="24:49" ht="11.25"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  <c r="AJ3391" s="3"/>
      <c r="AK3391" s="3"/>
      <c r="AL3391" s="3"/>
      <c r="AM3391" s="3"/>
      <c r="AN3391" s="3"/>
      <c r="AO3391" s="3"/>
      <c r="AP3391" s="3"/>
      <c r="AQ3391" s="3"/>
      <c r="AR3391" s="3"/>
      <c r="AS3391" s="3"/>
      <c r="AT3391" s="3"/>
      <c r="AU3391" s="3"/>
      <c r="AV3391" s="3"/>
      <c r="AW3391" s="3"/>
    </row>
    <row r="3392" spans="24:49" ht="11.25"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  <c r="AJ3392" s="3"/>
      <c r="AK3392" s="3"/>
      <c r="AL3392" s="3"/>
      <c r="AM3392" s="3"/>
      <c r="AN3392" s="3"/>
      <c r="AO3392" s="3"/>
      <c r="AP3392" s="3"/>
      <c r="AQ3392" s="3"/>
      <c r="AR3392" s="3"/>
      <c r="AS3392" s="3"/>
      <c r="AT3392" s="3"/>
      <c r="AU3392" s="3"/>
      <c r="AV3392" s="3"/>
      <c r="AW3392" s="3"/>
    </row>
    <row r="3393" spans="24:49" ht="11.25"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  <c r="AK3393" s="3"/>
      <c r="AL3393" s="3"/>
      <c r="AM3393" s="3"/>
      <c r="AN3393" s="3"/>
      <c r="AO3393" s="3"/>
      <c r="AP3393" s="3"/>
      <c r="AQ3393" s="3"/>
      <c r="AR3393" s="3"/>
      <c r="AS3393" s="3"/>
      <c r="AT3393" s="3"/>
      <c r="AU3393" s="3"/>
      <c r="AV3393" s="3"/>
      <c r="AW3393" s="3"/>
    </row>
    <row r="3394" spans="24:49" ht="11.25"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  <c r="AK3394" s="3"/>
      <c r="AL3394" s="3"/>
      <c r="AM3394" s="3"/>
      <c r="AN3394" s="3"/>
      <c r="AO3394" s="3"/>
      <c r="AP3394" s="3"/>
      <c r="AQ3394" s="3"/>
      <c r="AR3394" s="3"/>
      <c r="AS3394" s="3"/>
      <c r="AT3394" s="3"/>
      <c r="AU3394" s="3"/>
      <c r="AV3394" s="3"/>
      <c r="AW3394" s="3"/>
    </row>
    <row r="3395" spans="24:49" ht="11.25"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  <c r="AK3395" s="3"/>
      <c r="AL3395" s="3"/>
      <c r="AM3395" s="3"/>
      <c r="AN3395" s="3"/>
      <c r="AO3395" s="3"/>
      <c r="AP3395" s="3"/>
      <c r="AQ3395" s="3"/>
      <c r="AR3395" s="3"/>
      <c r="AS3395" s="3"/>
      <c r="AT3395" s="3"/>
      <c r="AU3395" s="3"/>
      <c r="AV3395" s="3"/>
      <c r="AW3395" s="3"/>
    </row>
    <row r="3396" spans="24:49" ht="11.25"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  <c r="AJ3396" s="3"/>
      <c r="AK3396" s="3"/>
      <c r="AL3396" s="3"/>
      <c r="AM3396" s="3"/>
      <c r="AN3396" s="3"/>
      <c r="AO3396" s="3"/>
      <c r="AP3396" s="3"/>
      <c r="AQ3396" s="3"/>
      <c r="AR3396" s="3"/>
      <c r="AS3396" s="3"/>
      <c r="AT3396" s="3"/>
      <c r="AU3396" s="3"/>
      <c r="AV3396" s="3"/>
      <c r="AW3396" s="3"/>
    </row>
    <row r="3397" spans="24:49" ht="11.25"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  <c r="AK3397" s="3"/>
      <c r="AL3397" s="3"/>
      <c r="AM3397" s="3"/>
      <c r="AN3397" s="3"/>
      <c r="AO3397" s="3"/>
      <c r="AP3397" s="3"/>
      <c r="AQ3397" s="3"/>
      <c r="AR3397" s="3"/>
      <c r="AS3397" s="3"/>
      <c r="AT3397" s="3"/>
      <c r="AU3397" s="3"/>
      <c r="AV3397" s="3"/>
      <c r="AW3397" s="3"/>
    </row>
    <row r="3398" spans="24:49" ht="11.25"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  <c r="AJ3398" s="3"/>
      <c r="AK3398" s="3"/>
      <c r="AL3398" s="3"/>
      <c r="AM3398" s="3"/>
      <c r="AN3398" s="3"/>
      <c r="AO3398" s="3"/>
      <c r="AP3398" s="3"/>
      <c r="AQ3398" s="3"/>
      <c r="AR3398" s="3"/>
      <c r="AS3398" s="3"/>
      <c r="AT3398" s="3"/>
      <c r="AU3398" s="3"/>
      <c r="AV3398" s="3"/>
      <c r="AW3398" s="3"/>
    </row>
    <row r="3399" spans="24:49" ht="11.25"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  <c r="AK3399" s="3"/>
      <c r="AL3399" s="3"/>
      <c r="AM3399" s="3"/>
      <c r="AN3399" s="3"/>
      <c r="AO3399" s="3"/>
      <c r="AP3399" s="3"/>
      <c r="AQ3399" s="3"/>
      <c r="AR3399" s="3"/>
      <c r="AS3399" s="3"/>
      <c r="AT3399" s="3"/>
      <c r="AU3399" s="3"/>
      <c r="AV3399" s="3"/>
      <c r="AW3399" s="3"/>
    </row>
    <row r="3400" spans="24:49" ht="11.25"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  <c r="AJ3400" s="3"/>
      <c r="AK3400" s="3"/>
      <c r="AL3400" s="3"/>
      <c r="AM3400" s="3"/>
      <c r="AN3400" s="3"/>
      <c r="AO3400" s="3"/>
      <c r="AP3400" s="3"/>
      <c r="AQ3400" s="3"/>
      <c r="AR3400" s="3"/>
      <c r="AS3400" s="3"/>
      <c r="AT3400" s="3"/>
      <c r="AU3400" s="3"/>
      <c r="AV3400" s="3"/>
      <c r="AW3400" s="3"/>
    </row>
    <row r="3401" spans="24:49" ht="11.25"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  <c r="AK3401" s="3"/>
      <c r="AL3401" s="3"/>
      <c r="AM3401" s="3"/>
      <c r="AN3401" s="3"/>
      <c r="AO3401" s="3"/>
      <c r="AP3401" s="3"/>
      <c r="AQ3401" s="3"/>
      <c r="AR3401" s="3"/>
      <c r="AS3401" s="3"/>
      <c r="AT3401" s="3"/>
      <c r="AU3401" s="3"/>
      <c r="AV3401" s="3"/>
      <c r="AW3401" s="3"/>
    </row>
    <row r="3402" spans="24:49" ht="11.25"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  <c r="AK3402" s="3"/>
      <c r="AL3402" s="3"/>
      <c r="AM3402" s="3"/>
      <c r="AN3402" s="3"/>
      <c r="AO3402" s="3"/>
      <c r="AP3402" s="3"/>
      <c r="AQ3402" s="3"/>
      <c r="AR3402" s="3"/>
      <c r="AS3402" s="3"/>
      <c r="AT3402" s="3"/>
      <c r="AU3402" s="3"/>
      <c r="AV3402" s="3"/>
      <c r="AW3402" s="3"/>
    </row>
    <row r="3403" spans="24:49" ht="11.25"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  <c r="AK3403" s="3"/>
      <c r="AL3403" s="3"/>
      <c r="AM3403" s="3"/>
      <c r="AN3403" s="3"/>
      <c r="AO3403" s="3"/>
      <c r="AP3403" s="3"/>
      <c r="AQ3403" s="3"/>
      <c r="AR3403" s="3"/>
      <c r="AS3403" s="3"/>
      <c r="AT3403" s="3"/>
      <c r="AU3403" s="3"/>
      <c r="AV3403" s="3"/>
      <c r="AW3403" s="3"/>
    </row>
    <row r="3404" spans="24:49" ht="11.25"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  <c r="AJ3404" s="3"/>
      <c r="AK3404" s="3"/>
      <c r="AL3404" s="3"/>
      <c r="AM3404" s="3"/>
      <c r="AN3404" s="3"/>
      <c r="AO3404" s="3"/>
      <c r="AP3404" s="3"/>
      <c r="AQ3404" s="3"/>
      <c r="AR3404" s="3"/>
      <c r="AS3404" s="3"/>
      <c r="AT3404" s="3"/>
      <c r="AU3404" s="3"/>
      <c r="AV3404" s="3"/>
      <c r="AW3404" s="3"/>
    </row>
    <row r="3405" spans="24:49" ht="11.25"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  <c r="AJ3405" s="3"/>
      <c r="AK3405" s="3"/>
      <c r="AL3405" s="3"/>
      <c r="AM3405" s="3"/>
      <c r="AN3405" s="3"/>
      <c r="AO3405" s="3"/>
      <c r="AP3405" s="3"/>
      <c r="AQ3405" s="3"/>
      <c r="AR3405" s="3"/>
      <c r="AS3405" s="3"/>
      <c r="AT3405" s="3"/>
      <c r="AU3405" s="3"/>
      <c r="AV3405" s="3"/>
      <c r="AW3405" s="3"/>
    </row>
    <row r="3406" spans="24:49" ht="11.25"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  <c r="AK3406" s="3"/>
      <c r="AL3406" s="3"/>
      <c r="AM3406" s="3"/>
      <c r="AN3406" s="3"/>
      <c r="AO3406" s="3"/>
      <c r="AP3406" s="3"/>
      <c r="AQ3406" s="3"/>
      <c r="AR3406" s="3"/>
      <c r="AS3406" s="3"/>
      <c r="AT3406" s="3"/>
      <c r="AU3406" s="3"/>
      <c r="AV3406" s="3"/>
      <c r="AW3406" s="3"/>
    </row>
    <row r="3407" spans="24:49" ht="11.25"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  <c r="AK3407" s="3"/>
      <c r="AL3407" s="3"/>
      <c r="AM3407" s="3"/>
      <c r="AN3407" s="3"/>
      <c r="AO3407" s="3"/>
      <c r="AP3407" s="3"/>
      <c r="AQ3407" s="3"/>
      <c r="AR3407" s="3"/>
      <c r="AS3407" s="3"/>
      <c r="AT3407" s="3"/>
      <c r="AU3407" s="3"/>
      <c r="AV3407" s="3"/>
      <c r="AW3407" s="3"/>
    </row>
    <row r="3408" spans="24:49" ht="11.25"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  <c r="AK3408" s="3"/>
      <c r="AL3408" s="3"/>
      <c r="AM3408" s="3"/>
      <c r="AN3408" s="3"/>
      <c r="AO3408" s="3"/>
      <c r="AP3408" s="3"/>
      <c r="AQ3408" s="3"/>
      <c r="AR3408" s="3"/>
      <c r="AS3408" s="3"/>
      <c r="AT3408" s="3"/>
      <c r="AU3408" s="3"/>
      <c r="AV3408" s="3"/>
      <c r="AW3408" s="3"/>
    </row>
    <row r="3409" spans="24:49" ht="11.25"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  <c r="AK3409" s="3"/>
      <c r="AL3409" s="3"/>
      <c r="AM3409" s="3"/>
      <c r="AN3409" s="3"/>
      <c r="AO3409" s="3"/>
      <c r="AP3409" s="3"/>
      <c r="AQ3409" s="3"/>
      <c r="AR3409" s="3"/>
      <c r="AS3409" s="3"/>
      <c r="AT3409" s="3"/>
      <c r="AU3409" s="3"/>
      <c r="AV3409" s="3"/>
      <c r="AW3409" s="3"/>
    </row>
    <row r="3410" spans="24:49" ht="11.25"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  <c r="AK3410" s="3"/>
      <c r="AL3410" s="3"/>
      <c r="AM3410" s="3"/>
      <c r="AN3410" s="3"/>
      <c r="AO3410" s="3"/>
      <c r="AP3410" s="3"/>
      <c r="AQ3410" s="3"/>
      <c r="AR3410" s="3"/>
      <c r="AS3410" s="3"/>
      <c r="AT3410" s="3"/>
      <c r="AU3410" s="3"/>
      <c r="AV3410" s="3"/>
      <c r="AW3410" s="3"/>
    </row>
    <row r="3411" spans="24:49" ht="11.25"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  <c r="AK3411" s="3"/>
      <c r="AL3411" s="3"/>
      <c r="AM3411" s="3"/>
      <c r="AN3411" s="3"/>
      <c r="AO3411" s="3"/>
      <c r="AP3411" s="3"/>
      <c r="AQ3411" s="3"/>
      <c r="AR3411" s="3"/>
      <c r="AS3411" s="3"/>
      <c r="AT3411" s="3"/>
      <c r="AU3411" s="3"/>
      <c r="AV3411" s="3"/>
      <c r="AW3411" s="3"/>
    </row>
    <row r="3412" spans="24:49" ht="11.25"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  <c r="AK3412" s="3"/>
      <c r="AL3412" s="3"/>
      <c r="AM3412" s="3"/>
      <c r="AN3412" s="3"/>
      <c r="AO3412" s="3"/>
      <c r="AP3412" s="3"/>
      <c r="AQ3412" s="3"/>
      <c r="AR3412" s="3"/>
      <c r="AS3412" s="3"/>
      <c r="AT3412" s="3"/>
      <c r="AU3412" s="3"/>
      <c r="AV3412" s="3"/>
      <c r="AW3412" s="3"/>
    </row>
    <row r="3413" spans="24:49" ht="11.25"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  <c r="AK3413" s="3"/>
      <c r="AL3413" s="3"/>
      <c r="AM3413" s="3"/>
      <c r="AN3413" s="3"/>
      <c r="AO3413" s="3"/>
      <c r="AP3413" s="3"/>
      <c r="AQ3413" s="3"/>
      <c r="AR3413" s="3"/>
      <c r="AS3413" s="3"/>
      <c r="AT3413" s="3"/>
      <c r="AU3413" s="3"/>
      <c r="AV3413" s="3"/>
      <c r="AW3413" s="3"/>
    </row>
    <row r="3414" spans="24:49" ht="11.25"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  <c r="AK3414" s="3"/>
      <c r="AL3414" s="3"/>
      <c r="AM3414" s="3"/>
      <c r="AN3414" s="3"/>
      <c r="AO3414" s="3"/>
      <c r="AP3414" s="3"/>
      <c r="AQ3414" s="3"/>
      <c r="AR3414" s="3"/>
      <c r="AS3414" s="3"/>
      <c r="AT3414" s="3"/>
      <c r="AU3414" s="3"/>
      <c r="AV3414" s="3"/>
      <c r="AW3414" s="3"/>
    </row>
    <row r="3415" spans="24:49" ht="11.25"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  <c r="AK3415" s="3"/>
      <c r="AL3415" s="3"/>
      <c r="AM3415" s="3"/>
      <c r="AN3415" s="3"/>
      <c r="AO3415" s="3"/>
      <c r="AP3415" s="3"/>
      <c r="AQ3415" s="3"/>
      <c r="AR3415" s="3"/>
      <c r="AS3415" s="3"/>
      <c r="AT3415" s="3"/>
      <c r="AU3415" s="3"/>
      <c r="AV3415" s="3"/>
      <c r="AW3415" s="3"/>
    </row>
    <row r="3416" spans="24:49" ht="11.25"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  <c r="AK3416" s="3"/>
      <c r="AL3416" s="3"/>
      <c r="AM3416" s="3"/>
      <c r="AN3416" s="3"/>
      <c r="AO3416" s="3"/>
      <c r="AP3416" s="3"/>
      <c r="AQ3416" s="3"/>
      <c r="AR3416" s="3"/>
      <c r="AS3416" s="3"/>
      <c r="AT3416" s="3"/>
      <c r="AU3416" s="3"/>
      <c r="AV3416" s="3"/>
      <c r="AW3416" s="3"/>
    </row>
    <row r="3417" spans="24:49" ht="11.25"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  <c r="AK3417" s="3"/>
      <c r="AL3417" s="3"/>
      <c r="AM3417" s="3"/>
      <c r="AN3417" s="3"/>
      <c r="AO3417" s="3"/>
      <c r="AP3417" s="3"/>
      <c r="AQ3417" s="3"/>
      <c r="AR3417" s="3"/>
      <c r="AS3417" s="3"/>
      <c r="AT3417" s="3"/>
      <c r="AU3417" s="3"/>
      <c r="AV3417" s="3"/>
      <c r="AW3417" s="3"/>
    </row>
    <row r="3418" spans="24:49" ht="11.25"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  <c r="AK3418" s="3"/>
      <c r="AL3418" s="3"/>
      <c r="AM3418" s="3"/>
      <c r="AN3418" s="3"/>
      <c r="AO3418" s="3"/>
      <c r="AP3418" s="3"/>
      <c r="AQ3418" s="3"/>
      <c r="AR3418" s="3"/>
      <c r="AS3418" s="3"/>
      <c r="AT3418" s="3"/>
      <c r="AU3418" s="3"/>
      <c r="AV3418" s="3"/>
      <c r="AW3418" s="3"/>
    </row>
    <row r="3419" spans="24:49" ht="11.25"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  <c r="AJ3419" s="3"/>
      <c r="AK3419" s="3"/>
      <c r="AL3419" s="3"/>
      <c r="AM3419" s="3"/>
      <c r="AN3419" s="3"/>
      <c r="AO3419" s="3"/>
      <c r="AP3419" s="3"/>
      <c r="AQ3419" s="3"/>
      <c r="AR3419" s="3"/>
      <c r="AS3419" s="3"/>
      <c r="AT3419" s="3"/>
      <c r="AU3419" s="3"/>
      <c r="AV3419" s="3"/>
      <c r="AW3419" s="3"/>
    </row>
    <row r="3420" spans="24:49" ht="11.25"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  <c r="AJ3420" s="3"/>
      <c r="AK3420" s="3"/>
      <c r="AL3420" s="3"/>
      <c r="AM3420" s="3"/>
      <c r="AN3420" s="3"/>
      <c r="AO3420" s="3"/>
      <c r="AP3420" s="3"/>
      <c r="AQ3420" s="3"/>
      <c r="AR3420" s="3"/>
      <c r="AS3420" s="3"/>
      <c r="AT3420" s="3"/>
      <c r="AU3420" s="3"/>
      <c r="AV3420" s="3"/>
      <c r="AW3420" s="3"/>
    </row>
    <row r="3421" spans="24:49" ht="11.25"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  <c r="AJ3421" s="3"/>
      <c r="AK3421" s="3"/>
      <c r="AL3421" s="3"/>
      <c r="AM3421" s="3"/>
      <c r="AN3421" s="3"/>
      <c r="AO3421" s="3"/>
      <c r="AP3421" s="3"/>
      <c r="AQ3421" s="3"/>
      <c r="AR3421" s="3"/>
      <c r="AS3421" s="3"/>
      <c r="AT3421" s="3"/>
      <c r="AU3421" s="3"/>
      <c r="AV3421" s="3"/>
      <c r="AW3421" s="3"/>
    </row>
    <row r="3422" spans="24:49" ht="11.25"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  <c r="AK3422" s="3"/>
      <c r="AL3422" s="3"/>
      <c r="AM3422" s="3"/>
      <c r="AN3422" s="3"/>
      <c r="AO3422" s="3"/>
      <c r="AP3422" s="3"/>
      <c r="AQ3422" s="3"/>
      <c r="AR3422" s="3"/>
      <c r="AS3422" s="3"/>
      <c r="AT3422" s="3"/>
      <c r="AU3422" s="3"/>
      <c r="AV3422" s="3"/>
      <c r="AW3422" s="3"/>
    </row>
    <row r="3423" spans="24:49" ht="11.25"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  <c r="AJ3423" s="3"/>
      <c r="AK3423" s="3"/>
      <c r="AL3423" s="3"/>
      <c r="AM3423" s="3"/>
      <c r="AN3423" s="3"/>
      <c r="AO3423" s="3"/>
      <c r="AP3423" s="3"/>
      <c r="AQ3423" s="3"/>
      <c r="AR3423" s="3"/>
      <c r="AS3423" s="3"/>
      <c r="AT3423" s="3"/>
      <c r="AU3423" s="3"/>
      <c r="AV3423" s="3"/>
      <c r="AW3423" s="3"/>
    </row>
    <row r="3424" spans="24:49" ht="11.25"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  <c r="AJ3424" s="3"/>
      <c r="AK3424" s="3"/>
      <c r="AL3424" s="3"/>
      <c r="AM3424" s="3"/>
      <c r="AN3424" s="3"/>
      <c r="AO3424" s="3"/>
      <c r="AP3424" s="3"/>
      <c r="AQ3424" s="3"/>
      <c r="AR3424" s="3"/>
      <c r="AS3424" s="3"/>
      <c r="AT3424" s="3"/>
      <c r="AU3424" s="3"/>
      <c r="AV3424" s="3"/>
      <c r="AW3424" s="3"/>
    </row>
    <row r="3425" spans="24:49" ht="11.25"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  <c r="AJ3425" s="3"/>
      <c r="AK3425" s="3"/>
      <c r="AL3425" s="3"/>
      <c r="AM3425" s="3"/>
      <c r="AN3425" s="3"/>
      <c r="AO3425" s="3"/>
      <c r="AP3425" s="3"/>
      <c r="AQ3425" s="3"/>
      <c r="AR3425" s="3"/>
      <c r="AS3425" s="3"/>
      <c r="AT3425" s="3"/>
      <c r="AU3425" s="3"/>
      <c r="AV3425" s="3"/>
      <c r="AW3425" s="3"/>
    </row>
    <row r="3426" spans="24:49" ht="11.25"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  <c r="AJ3426" s="3"/>
      <c r="AK3426" s="3"/>
      <c r="AL3426" s="3"/>
      <c r="AM3426" s="3"/>
      <c r="AN3426" s="3"/>
      <c r="AO3426" s="3"/>
      <c r="AP3426" s="3"/>
      <c r="AQ3426" s="3"/>
      <c r="AR3426" s="3"/>
      <c r="AS3426" s="3"/>
      <c r="AT3426" s="3"/>
      <c r="AU3426" s="3"/>
      <c r="AV3426" s="3"/>
      <c r="AW3426" s="3"/>
    </row>
    <row r="3427" spans="24:49" ht="11.25"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  <c r="AJ3427" s="3"/>
      <c r="AK3427" s="3"/>
      <c r="AL3427" s="3"/>
      <c r="AM3427" s="3"/>
      <c r="AN3427" s="3"/>
      <c r="AO3427" s="3"/>
      <c r="AP3427" s="3"/>
      <c r="AQ3427" s="3"/>
      <c r="AR3427" s="3"/>
      <c r="AS3427" s="3"/>
      <c r="AT3427" s="3"/>
      <c r="AU3427" s="3"/>
      <c r="AV3427" s="3"/>
      <c r="AW3427" s="3"/>
    </row>
    <row r="3428" spans="24:49" ht="11.25"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  <c r="AJ3428" s="3"/>
      <c r="AK3428" s="3"/>
      <c r="AL3428" s="3"/>
      <c r="AM3428" s="3"/>
      <c r="AN3428" s="3"/>
      <c r="AO3428" s="3"/>
      <c r="AP3428" s="3"/>
      <c r="AQ3428" s="3"/>
      <c r="AR3428" s="3"/>
      <c r="AS3428" s="3"/>
      <c r="AT3428" s="3"/>
      <c r="AU3428" s="3"/>
      <c r="AV3428" s="3"/>
      <c r="AW3428" s="3"/>
    </row>
    <row r="3429" spans="24:49" ht="11.25"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  <c r="AJ3429" s="3"/>
      <c r="AK3429" s="3"/>
      <c r="AL3429" s="3"/>
      <c r="AM3429" s="3"/>
      <c r="AN3429" s="3"/>
      <c r="AO3429" s="3"/>
      <c r="AP3429" s="3"/>
      <c r="AQ3429" s="3"/>
      <c r="AR3429" s="3"/>
      <c r="AS3429" s="3"/>
      <c r="AT3429" s="3"/>
      <c r="AU3429" s="3"/>
      <c r="AV3429" s="3"/>
      <c r="AW3429" s="3"/>
    </row>
    <row r="3430" spans="24:49" ht="11.25"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  <c r="AJ3430" s="3"/>
      <c r="AK3430" s="3"/>
      <c r="AL3430" s="3"/>
      <c r="AM3430" s="3"/>
      <c r="AN3430" s="3"/>
      <c r="AO3430" s="3"/>
      <c r="AP3430" s="3"/>
      <c r="AQ3430" s="3"/>
      <c r="AR3430" s="3"/>
      <c r="AS3430" s="3"/>
      <c r="AT3430" s="3"/>
      <c r="AU3430" s="3"/>
      <c r="AV3430" s="3"/>
      <c r="AW3430" s="3"/>
    </row>
    <row r="3431" spans="24:49" ht="11.25"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  <c r="AJ3431" s="3"/>
      <c r="AK3431" s="3"/>
      <c r="AL3431" s="3"/>
      <c r="AM3431" s="3"/>
      <c r="AN3431" s="3"/>
      <c r="AO3431" s="3"/>
      <c r="AP3431" s="3"/>
      <c r="AQ3431" s="3"/>
      <c r="AR3431" s="3"/>
      <c r="AS3431" s="3"/>
      <c r="AT3431" s="3"/>
      <c r="AU3431" s="3"/>
      <c r="AV3431" s="3"/>
      <c r="AW3431" s="3"/>
    </row>
    <row r="3432" spans="24:49" ht="11.25"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  <c r="AJ3432" s="3"/>
      <c r="AK3432" s="3"/>
      <c r="AL3432" s="3"/>
      <c r="AM3432" s="3"/>
      <c r="AN3432" s="3"/>
      <c r="AO3432" s="3"/>
      <c r="AP3432" s="3"/>
      <c r="AQ3432" s="3"/>
      <c r="AR3432" s="3"/>
      <c r="AS3432" s="3"/>
      <c r="AT3432" s="3"/>
      <c r="AU3432" s="3"/>
      <c r="AV3432" s="3"/>
      <c r="AW3432" s="3"/>
    </row>
    <row r="3433" spans="24:49" ht="11.25"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  <c r="AJ3433" s="3"/>
      <c r="AK3433" s="3"/>
      <c r="AL3433" s="3"/>
      <c r="AM3433" s="3"/>
      <c r="AN3433" s="3"/>
      <c r="AO3433" s="3"/>
      <c r="AP3433" s="3"/>
      <c r="AQ3433" s="3"/>
      <c r="AR3433" s="3"/>
      <c r="AS3433" s="3"/>
      <c r="AT3433" s="3"/>
      <c r="AU3433" s="3"/>
      <c r="AV3433" s="3"/>
      <c r="AW3433" s="3"/>
    </row>
    <row r="3434" spans="24:49" ht="11.25"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  <c r="AJ3434" s="3"/>
      <c r="AK3434" s="3"/>
      <c r="AL3434" s="3"/>
      <c r="AM3434" s="3"/>
      <c r="AN3434" s="3"/>
      <c r="AO3434" s="3"/>
      <c r="AP3434" s="3"/>
      <c r="AQ3434" s="3"/>
      <c r="AR3434" s="3"/>
      <c r="AS3434" s="3"/>
      <c r="AT3434" s="3"/>
      <c r="AU3434" s="3"/>
      <c r="AV3434" s="3"/>
      <c r="AW3434" s="3"/>
    </row>
    <row r="3435" spans="24:49" ht="11.25"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  <c r="AJ3435" s="3"/>
      <c r="AK3435" s="3"/>
      <c r="AL3435" s="3"/>
      <c r="AM3435" s="3"/>
      <c r="AN3435" s="3"/>
      <c r="AO3435" s="3"/>
      <c r="AP3435" s="3"/>
      <c r="AQ3435" s="3"/>
      <c r="AR3435" s="3"/>
      <c r="AS3435" s="3"/>
      <c r="AT3435" s="3"/>
      <c r="AU3435" s="3"/>
      <c r="AV3435" s="3"/>
      <c r="AW3435" s="3"/>
    </row>
    <row r="3436" spans="24:49" ht="11.25"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  <c r="AJ3436" s="3"/>
      <c r="AK3436" s="3"/>
      <c r="AL3436" s="3"/>
      <c r="AM3436" s="3"/>
      <c r="AN3436" s="3"/>
      <c r="AO3436" s="3"/>
      <c r="AP3436" s="3"/>
      <c r="AQ3436" s="3"/>
      <c r="AR3436" s="3"/>
      <c r="AS3436" s="3"/>
      <c r="AT3436" s="3"/>
      <c r="AU3436" s="3"/>
      <c r="AV3436" s="3"/>
      <c r="AW3436" s="3"/>
    </row>
    <row r="3437" spans="24:49" ht="11.25"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  <c r="AJ3437" s="3"/>
      <c r="AK3437" s="3"/>
      <c r="AL3437" s="3"/>
      <c r="AM3437" s="3"/>
      <c r="AN3437" s="3"/>
      <c r="AO3437" s="3"/>
      <c r="AP3437" s="3"/>
      <c r="AQ3437" s="3"/>
      <c r="AR3437" s="3"/>
      <c r="AS3437" s="3"/>
      <c r="AT3437" s="3"/>
      <c r="AU3437" s="3"/>
      <c r="AV3437" s="3"/>
      <c r="AW3437" s="3"/>
    </row>
    <row r="3438" spans="24:49" ht="11.25"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  <c r="AJ3438" s="3"/>
      <c r="AK3438" s="3"/>
      <c r="AL3438" s="3"/>
      <c r="AM3438" s="3"/>
      <c r="AN3438" s="3"/>
      <c r="AO3438" s="3"/>
      <c r="AP3438" s="3"/>
      <c r="AQ3438" s="3"/>
      <c r="AR3438" s="3"/>
      <c r="AS3438" s="3"/>
      <c r="AT3438" s="3"/>
      <c r="AU3438" s="3"/>
      <c r="AV3438" s="3"/>
      <c r="AW3438" s="3"/>
    </row>
    <row r="3439" spans="24:49" ht="11.25"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  <c r="AK3439" s="3"/>
      <c r="AL3439" s="3"/>
      <c r="AM3439" s="3"/>
      <c r="AN3439" s="3"/>
      <c r="AO3439" s="3"/>
      <c r="AP3439" s="3"/>
      <c r="AQ3439" s="3"/>
      <c r="AR3439" s="3"/>
      <c r="AS3439" s="3"/>
      <c r="AT3439" s="3"/>
      <c r="AU3439" s="3"/>
      <c r="AV3439" s="3"/>
      <c r="AW3439" s="3"/>
    </row>
    <row r="3440" spans="24:49" ht="11.25"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  <c r="AK3440" s="3"/>
      <c r="AL3440" s="3"/>
      <c r="AM3440" s="3"/>
      <c r="AN3440" s="3"/>
      <c r="AO3440" s="3"/>
      <c r="AP3440" s="3"/>
      <c r="AQ3440" s="3"/>
      <c r="AR3440" s="3"/>
      <c r="AS3440" s="3"/>
      <c r="AT3440" s="3"/>
      <c r="AU3440" s="3"/>
      <c r="AV3440" s="3"/>
      <c r="AW3440" s="3"/>
    </row>
    <row r="3441" spans="24:49" ht="11.25"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  <c r="AK3441" s="3"/>
      <c r="AL3441" s="3"/>
      <c r="AM3441" s="3"/>
      <c r="AN3441" s="3"/>
      <c r="AO3441" s="3"/>
      <c r="AP3441" s="3"/>
      <c r="AQ3441" s="3"/>
      <c r="AR3441" s="3"/>
      <c r="AS3441" s="3"/>
      <c r="AT3441" s="3"/>
      <c r="AU3441" s="3"/>
      <c r="AV3441" s="3"/>
      <c r="AW3441" s="3"/>
    </row>
    <row r="3442" spans="24:49" ht="11.25"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  <c r="AK3442" s="3"/>
      <c r="AL3442" s="3"/>
      <c r="AM3442" s="3"/>
      <c r="AN3442" s="3"/>
      <c r="AO3442" s="3"/>
      <c r="AP3442" s="3"/>
      <c r="AQ3442" s="3"/>
      <c r="AR3442" s="3"/>
      <c r="AS3442" s="3"/>
      <c r="AT3442" s="3"/>
      <c r="AU3442" s="3"/>
      <c r="AV3442" s="3"/>
      <c r="AW3442" s="3"/>
    </row>
    <row r="3443" spans="24:49" ht="11.25"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  <c r="AK3443" s="3"/>
      <c r="AL3443" s="3"/>
      <c r="AM3443" s="3"/>
      <c r="AN3443" s="3"/>
      <c r="AO3443" s="3"/>
      <c r="AP3443" s="3"/>
      <c r="AQ3443" s="3"/>
      <c r="AR3443" s="3"/>
      <c r="AS3443" s="3"/>
      <c r="AT3443" s="3"/>
      <c r="AU3443" s="3"/>
      <c r="AV3443" s="3"/>
      <c r="AW3443" s="3"/>
    </row>
    <row r="3444" spans="24:49" ht="11.25"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  <c r="AK3444" s="3"/>
      <c r="AL3444" s="3"/>
      <c r="AM3444" s="3"/>
      <c r="AN3444" s="3"/>
      <c r="AO3444" s="3"/>
      <c r="AP3444" s="3"/>
      <c r="AQ3444" s="3"/>
      <c r="AR3444" s="3"/>
      <c r="AS3444" s="3"/>
      <c r="AT3444" s="3"/>
      <c r="AU3444" s="3"/>
      <c r="AV3444" s="3"/>
      <c r="AW3444" s="3"/>
    </row>
    <row r="3445" spans="24:49" ht="11.25"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  <c r="AK3445" s="3"/>
      <c r="AL3445" s="3"/>
      <c r="AM3445" s="3"/>
      <c r="AN3445" s="3"/>
      <c r="AO3445" s="3"/>
      <c r="AP3445" s="3"/>
      <c r="AQ3445" s="3"/>
      <c r="AR3445" s="3"/>
      <c r="AS3445" s="3"/>
      <c r="AT3445" s="3"/>
      <c r="AU3445" s="3"/>
      <c r="AV3445" s="3"/>
      <c r="AW3445" s="3"/>
    </row>
    <row r="3446" spans="24:49" ht="11.25"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  <c r="AK3446" s="3"/>
      <c r="AL3446" s="3"/>
      <c r="AM3446" s="3"/>
      <c r="AN3446" s="3"/>
      <c r="AO3446" s="3"/>
      <c r="AP3446" s="3"/>
      <c r="AQ3446" s="3"/>
      <c r="AR3446" s="3"/>
      <c r="AS3446" s="3"/>
      <c r="AT3446" s="3"/>
      <c r="AU3446" s="3"/>
      <c r="AV3446" s="3"/>
      <c r="AW3446" s="3"/>
    </row>
    <row r="3447" spans="24:49" ht="11.25"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  <c r="AK3447" s="3"/>
      <c r="AL3447" s="3"/>
      <c r="AM3447" s="3"/>
      <c r="AN3447" s="3"/>
      <c r="AO3447" s="3"/>
      <c r="AP3447" s="3"/>
      <c r="AQ3447" s="3"/>
      <c r="AR3447" s="3"/>
      <c r="AS3447" s="3"/>
      <c r="AT3447" s="3"/>
      <c r="AU3447" s="3"/>
      <c r="AV3447" s="3"/>
      <c r="AW3447" s="3"/>
    </row>
    <row r="3448" spans="24:49" ht="11.25"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  <c r="AK3448" s="3"/>
      <c r="AL3448" s="3"/>
      <c r="AM3448" s="3"/>
      <c r="AN3448" s="3"/>
      <c r="AO3448" s="3"/>
      <c r="AP3448" s="3"/>
      <c r="AQ3448" s="3"/>
      <c r="AR3448" s="3"/>
      <c r="AS3448" s="3"/>
      <c r="AT3448" s="3"/>
      <c r="AU3448" s="3"/>
      <c r="AV3448" s="3"/>
      <c r="AW3448" s="3"/>
    </row>
    <row r="3449" spans="24:49" ht="11.25"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  <c r="AK3449" s="3"/>
      <c r="AL3449" s="3"/>
      <c r="AM3449" s="3"/>
      <c r="AN3449" s="3"/>
      <c r="AO3449" s="3"/>
      <c r="AP3449" s="3"/>
      <c r="AQ3449" s="3"/>
      <c r="AR3449" s="3"/>
      <c r="AS3449" s="3"/>
      <c r="AT3449" s="3"/>
      <c r="AU3449" s="3"/>
      <c r="AV3449" s="3"/>
      <c r="AW3449" s="3"/>
    </row>
    <row r="3450" spans="24:49" ht="11.25"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  <c r="AK3450" s="3"/>
      <c r="AL3450" s="3"/>
      <c r="AM3450" s="3"/>
      <c r="AN3450" s="3"/>
      <c r="AO3450" s="3"/>
      <c r="AP3450" s="3"/>
      <c r="AQ3450" s="3"/>
      <c r="AR3450" s="3"/>
      <c r="AS3450" s="3"/>
      <c r="AT3450" s="3"/>
      <c r="AU3450" s="3"/>
      <c r="AV3450" s="3"/>
      <c r="AW3450" s="3"/>
    </row>
    <row r="3451" spans="24:49" ht="11.25"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3"/>
      <c r="AM3451" s="3"/>
      <c r="AN3451" s="3"/>
      <c r="AO3451" s="3"/>
      <c r="AP3451" s="3"/>
      <c r="AQ3451" s="3"/>
      <c r="AR3451" s="3"/>
      <c r="AS3451" s="3"/>
      <c r="AT3451" s="3"/>
      <c r="AU3451" s="3"/>
      <c r="AV3451" s="3"/>
      <c r="AW3451" s="3"/>
    </row>
    <row r="3452" spans="24:49" ht="11.25"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3"/>
      <c r="AM3452" s="3"/>
      <c r="AN3452" s="3"/>
      <c r="AO3452" s="3"/>
      <c r="AP3452" s="3"/>
      <c r="AQ3452" s="3"/>
      <c r="AR3452" s="3"/>
      <c r="AS3452" s="3"/>
      <c r="AT3452" s="3"/>
      <c r="AU3452" s="3"/>
      <c r="AV3452" s="3"/>
      <c r="AW3452" s="3"/>
    </row>
    <row r="3453" spans="24:49" ht="11.25"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3"/>
      <c r="AM3453" s="3"/>
      <c r="AN3453" s="3"/>
      <c r="AO3453" s="3"/>
      <c r="AP3453" s="3"/>
      <c r="AQ3453" s="3"/>
      <c r="AR3453" s="3"/>
      <c r="AS3453" s="3"/>
      <c r="AT3453" s="3"/>
      <c r="AU3453" s="3"/>
      <c r="AV3453" s="3"/>
      <c r="AW3453" s="3"/>
    </row>
    <row r="3454" spans="24:49" ht="11.25"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3"/>
      <c r="AM3454" s="3"/>
      <c r="AN3454" s="3"/>
      <c r="AO3454" s="3"/>
      <c r="AP3454" s="3"/>
      <c r="AQ3454" s="3"/>
      <c r="AR3454" s="3"/>
      <c r="AS3454" s="3"/>
      <c r="AT3454" s="3"/>
      <c r="AU3454" s="3"/>
      <c r="AV3454" s="3"/>
      <c r="AW3454" s="3"/>
    </row>
    <row r="3455" spans="24:49" ht="11.25"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3"/>
      <c r="AM3455" s="3"/>
      <c r="AN3455" s="3"/>
      <c r="AO3455" s="3"/>
      <c r="AP3455" s="3"/>
      <c r="AQ3455" s="3"/>
      <c r="AR3455" s="3"/>
      <c r="AS3455" s="3"/>
      <c r="AT3455" s="3"/>
      <c r="AU3455" s="3"/>
      <c r="AV3455" s="3"/>
      <c r="AW3455" s="3"/>
    </row>
    <row r="3456" spans="24:49" ht="11.25"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3"/>
      <c r="AM3456" s="3"/>
      <c r="AN3456" s="3"/>
      <c r="AO3456" s="3"/>
      <c r="AP3456" s="3"/>
      <c r="AQ3456" s="3"/>
      <c r="AR3456" s="3"/>
      <c r="AS3456" s="3"/>
      <c r="AT3456" s="3"/>
      <c r="AU3456" s="3"/>
      <c r="AV3456" s="3"/>
      <c r="AW3456" s="3"/>
    </row>
    <row r="3457" spans="24:49" ht="11.25"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</row>
    <row r="3458" spans="24:49" ht="11.25"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</row>
    <row r="3459" spans="24:49" ht="11.25"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</row>
    <row r="3460" spans="24:49" ht="11.25"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</row>
    <row r="3461" spans="24:49" ht="11.25"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</row>
    <row r="3462" spans="24:49" ht="11.25"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</row>
    <row r="3463" spans="24:49" ht="11.25"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</row>
    <row r="3464" spans="24:49" ht="11.25"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</row>
    <row r="3465" spans="24:49" ht="11.25"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</row>
    <row r="3466" spans="24:49" ht="11.25"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</row>
    <row r="3467" spans="24:49" ht="11.25"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</row>
    <row r="3468" spans="24:49" ht="11.25"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</row>
    <row r="3469" spans="24:49" ht="11.25"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</row>
    <row r="3470" spans="24:49" ht="11.25"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</row>
    <row r="3471" spans="24:49" ht="11.25"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</row>
    <row r="3472" spans="24:49" ht="11.25"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</row>
    <row r="3473" spans="24:49" ht="11.25"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</row>
    <row r="3474" spans="24:49" ht="11.25"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</row>
    <row r="3475" spans="24:49" ht="11.25"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</row>
    <row r="3476" spans="24:49" ht="11.25"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</row>
    <row r="3477" spans="24:49" ht="11.25"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  <c r="AK3477" s="3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</row>
    <row r="3478" spans="24:49" ht="11.25"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</row>
    <row r="3479" spans="24:49" ht="11.25"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</row>
    <row r="3480" spans="24:49" ht="11.25"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</row>
    <row r="3481" spans="24:49" ht="11.25"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</row>
    <row r="3482" spans="24:49" ht="11.25"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  <c r="AK3482" s="3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</row>
    <row r="3483" spans="24:49" ht="11.25"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  <c r="AK3483" s="3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</row>
    <row r="3484" spans="24:49" ht="11.25"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</row>
    <row r="3485" spans="24:49" ht="11.25"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</row>
    <row r="3486" spans="24:49" ht="11.25"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</row>
    <row r="3487" spans="24:49" ht="11.25"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</row>
    <row r="3488" spans="24:49" ht="11.25"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</row>
    <row r="3489" spans="24:49" ht="11.25"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</row>
    <row r="3490" spans="24:49" ht="11.25"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  <c r="AK3490" s="3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</row>
    <row r="3491" spans="24:49" ht="11.25"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  <c r="AK3491" s="3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</row>
    <row r="3492" spans="24:49" ht="11.25"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  <c r="AK3492" s="3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</row>
    <row r="3493" spans="24:49" ht="11.25"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  <c r="AK3493" s="3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</row>
    <row r="3494" spans="24:49" ht="11.25"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  <c r="AK3494" s="3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</row>
    <row r="3495" spans="24:49" ht="11.25"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  <c r="AK3495" s="3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</row>
    <row r="3496" spans="24:49" ht="11.25"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  <c r="AK3496" s="3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</row>
    <row r="3497" spans="24:49" ht="11.25"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  <c r="AK3497" s="3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</row>
    <row r="3498" spans="24:49" ht="11.25"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  <c r="AK3498" s="3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</row>
    <row r="3499" spans="24:49" ht="11.25"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  <c r="AK3499" s="3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</row>
    <row r="3500" spans="24:49" ht="11.25"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  <c r="AK3500" s="3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</row>
    <row r="3501" spans="24:49" ht="11.25"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  <c r="AK3501" s="3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</row>
    <row r="3502" spans="24:49" ht="11.25"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  <c r="AK3502" s="3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</row>
    <row r="3503" spans="24:49" ht="11.25"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  <c r="AK3503" s="3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</row>
    <row r="3504" spans="24:49" ht="11.25"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  <c r="AK3504" s="3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</row>
    <row r="3505" spans="24:49" ht="11.25"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  <c r="AK3505" s="3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</row>
    <row r="3506" spans="24:49" ht="11.25"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  <c r="AK3506" s="3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</row>
    <row r="3507" spans="24:49" ht="11.25"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  <c r="AK3507" s="3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</row>
    <row r="3508" spans="24:49" ht="11.25"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  <c r="AK3508" s="3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</row>
    <row r="3509" spans="24:49" ht="11.25"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  <c r="AK3509" s="3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</row>
    <row r="3510" spans="24:49" ht="11.25"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  <c r="AK3510" s="3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</row>
    <row r="3511" spans="24:49" ht="11.25"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  <c r="AK3511" s="3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</row>
    <row r="3512" spans="24:49" ht="11.25"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  <c r="AK3512" s="3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</row>
    <row r="3513" spans="24:49" ht="11.25"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  <c r="AK3513" s="3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</row>
    <row r="3514" spans="24:49" ht="11.25"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</row>
    <row r="3515" spans="24:49" ht="11.25"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</row>
    <row r="3516" spans="24:49" ht="11.25"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</row>
    <row r="3517" spans="24:49" ht="11.25"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</row>
    <row r="3518" spans="24:49" ht="11.25"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  <c r="AK3518" s="3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</row>
    <row r="3519" spans="24:49" ht="11.25"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  <c r="AK3519" s="3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</row>
    <row r="3520" spans="24:49" ht="11.25"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  <c r="AK3520" s="3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</row>
    <row r="3521" spans="24:49" ht="11.25"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  <c r="AK3521" s="3"/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</row>
    <row r="3522" spans="24:49" ht="11.25"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  <c r="AK3522" s="3"/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</row>
    <row r="3523" spans="24:49" ht="11.25"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  <c r="AK3523" s="3"/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</row>
    <row r="3524" spans="24:49" ht="11.25"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</row>
    <row r="3525" spans="24:49" ht="11.25"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</row>
    <row r="3526" spans="24:49" ht="11.25"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  <c r="AK3526" s="3"/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</row>
    <row r="3527" spans="24:49" ht="11.25"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  <c r="AK3527" s="3"/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</row>
    <row r="3528" spans="24:49" ht="11.25"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  <c r="AK3528" s="3"/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</row>
    <row r="3529" spans="24:49" ht="11.25"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  <c r="AK3529" s="3"/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</row>
    <row r="3530" spans="24:49" ht="11.25"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  <c r="AK3530" s="3"/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</row>
    <row r="3531" spans="24:49" ht="11.25"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</row>
    <row r="3532" spans="24:49" ht="11.25"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</row>
    <row r="3533" spans="24:49" ht="11.25"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</row>
    <row r="3534" spans="24:49" ht="11.25"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  <c r="AK3534" s="3"/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</row>
    <row r="3535" spans="24:49" ht="11.25"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  <c r="AK3535" s="3"/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</row>
    <row r="3536" spans="24:49" ht="11.25"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  <c r="AK3536" s="3"/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</row>
    <row r="3537" spans="24:49" ht="11.25"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  <c r="AK3537" s="3"/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</row>
    <row r="3538" spans="24:49" ht="11.25"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  <c r="AK3538" s="3"/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</row>
    <row r="3539" spans="24:49" ht="11.25"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  <c r="AK3539" s="3"/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</row>
    <row r="3540" spans="24:49" ht="11.25"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  <c r="AK3540" s="3"/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</row>
    <row r="3541" spans="24:49" ht="11.25"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  <c r="AK3541" s="3"/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</row>
    <row r="3542" spans="24:49" ht="11.25"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  <c r="AK3542" s="3"/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</row>
    <row r="3543" spans="24:49" ht="11.25"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  <c r="AK3543" s="3"/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</row>
    <row r="3544" spans="24:49" ht="11.25"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  <c r="AK3544" s="3"/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</row>
    <row r="3545" spans="24:49" ht="11.25"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</row>
    <row r="3546" spans="24:49" ht="11.25"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</row>
    <row r="3547" spans="24:49" ht="11.25"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  <c r="AK3547" s="3"/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</row>
    <row r="3548" spans="24:49" ht="11.25"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</row>
    <row r="3549" spans="24:49" ht="11.25"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</row>
    <row r="3550" spans="24:49" ht="11.25"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</row>
    <row r="3551" spans="24:49" ht="11.25"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</row>
    <row r="3552" spans="24:49" ht="11.25"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  <c r="AK3552" s="3"/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</row>
    <row r="3553" spans="24:49" ht="11.25"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  <c r="AK3553" s="3"/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</row>
    <row r="3554" spans="24:49" ht="11.25"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  <c r="AK3554" s="3"/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</row>
    <row r="3555" spans="24:49" ht="11.25"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  <c r="AK3555" s="3"/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</row>
    <row r="3556" spans="24:49" ht="11.25"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</row>
    <row r="3557" spans="24:49" ht="11.25"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  <c r="AK3557" s="3"/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</row>
    <row r="3558" spans="24:49" ht="11.25"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  <c r="AK3558" s="3"/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</row>
    <row r="3559" spans="24:49" ht="11.25"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  <c r="AK3559" s="3"/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</row>
    <row r="3560" spans="24:49" ht="11.25"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  <c r="AK3560" s="3"/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</row>
    <row r="3561" spans="24:49" ht="11.25"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</row>
    <row r="3562" spans="24:49" ht="11.25"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  <c r="AK3562" s="3"/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</row>
    <row r="3563" spans="24:49" ht="11.25"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/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</row>
    <row r="3564" spans="24:49" ht="11.25"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</row>
    <row r="3565" spans="24:49" ht="11.25"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</row>
    <row r="3566" spans="24:49" ht="11.25"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</row>
    <row r="3567" spans="24:49" ht="11.25"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</row>
    <row r="3568" spans="24:49" ht="11.25"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</row>
    <row r="3569" spans="24:49" ht="11.25"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</row>
    <row r="3570" spans="24:49" ht="11.25"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</row>
    <row r="3571" spans="24:49" ht="11.25"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</row>
    <row r="3572" spans="24:49" ht="11.25"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</row>
    <row r="3573" spans="24:49" ht="11.25"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</row>
    <row r="3574" spans="24:49" ht="11.25"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</row>
    <row r="3575" spans="24:49" ht="11.25"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</row>
    <row r="3576" spans="24:49" ht="11.25"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</row>
    <row r="3577" spans="24:49" ht="11.25"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</row>
    <row r="3578" spans="24:49" ht="11.25"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</row>
    <row r="3579" spans="24:49" ht="11.25"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</row>
    <row r="3580" spans="24:49" ht="11.25"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</row>
    <row r="3581" spans="24:49" ht="11.25"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</row>
    <row r="3582" spans="24:49" ht="11.25"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</row>
    <row r="3583" spans="24:49" ht="11.25"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</row>
    <row r="3584" spans="24:49" ht="11.25"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</row>
    <row r="3585" spans="24:49" ht="11.25"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</row>
    <row r="3586" spans="24:49" ht="11.25"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</row>
    <row r="3587" spans="24:49" ht="11.25"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</row>
    <row r="3588" spans="24:49" ht="11.25"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</row>
    <row r="3589" spans="24:49" ht="11.25"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</row>
    <row r="3590" spans="24:49" ht="11.25"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</row>
    <row r="3591" spans="24:49" ht="11.25"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</row>
    <row r="3592" spans="24:49" ht="11.25"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</row>
    <row r="3593" spans="24:49" ht="11.25"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</row>
    <row r="3594" spans="24:49" ht="11.25"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</row>
    <row r="3595" spans="24:49" ht="11.25"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</row>
    <row r="3596" spans="24:49" ht="11.25"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</row>
    <row r="3597" spans="24:49" ht="11.25"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</row>
    <row r="3598" spans="24:49" ht="11.25"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</row>
    <row r="3599" spans="24:49" ht="11.25"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</row>
    <row r="3600" spans="24:49" ht="11.25"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</row>
    <row r="3601" spans="24:49" ht="11.25"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</row>
    <row r="3602" spans="24:49" ht="11.25"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</row>
    <row r="3603" spans="24:49" ht="11.25"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</row>
    <row r="3604" spans="24:49" ht="11.25"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</row>
    <row r="3605" spans="24:49" ht="11.25"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</row>
    <row r="3606" spans="24:49" ht="11.25"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</row>
    <row r="3607" spans="24:49" ht="11.25"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</row>
    <row r="3608" spans="24:49" ht="11.25"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</row>
    <row r="3609" spans="24:49" ht="11.25"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</row>
    <row r="3610" spans="24:49" ht="11.25"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</row>
    <row r="3611" spans="24:49" ht="11.25"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</row>
    <row r="3612" spans="24:49" ht="11.25"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</row>
    <row r="3613" spans="24:49" ht="11.25"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</row>
    <row r="3614" spans="24:49" ht="11.25"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</row>
    <row r="3615" spans="24:49" ht="11.25"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</row>
    <row r="3616" spans="24:49" ht="11.25"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</row>
    <row r="3617" spans="24:49" ht="11.25"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</row>
    <row r="3618" spans="24:49" ht="11.25"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</row>
    <row r="3619" spans="24:49" ht="11.25"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</row>
    <row r="3620" spans="24:49" ht="11.25"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</row>
    <row r="3621" spans="24:49" ht="11.25"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</row>
    <row r="3622" spans="24:49" ht="11.25"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</row>
    <row r="3623" spans="24:49" ht="11.25"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</row>
    <row r="3624" spans="24:49" ht="11.25"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</row>
    <row r="3625" spans="24:49" ht="11.25"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  <c r="AK3625" s="3"/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</row>
    <row r="3626" spans="24:49" ht="11.25"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</row>
    <row r="3627" spans="24:49" ht="11.25"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</row>
    <row r="3628" spans="24:49" ht="11.25"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</row>
    <row r="3629" spans="24:49" ht="11.25"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</row>
    <row r="3630" spans="24:49" ht="11.25"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</row>
    <row r="3631" spans="24:49" ht="11.25"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</row>
    <row r="3632" spans="24:49" ht="11.25"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</row>
    <row r="3633" spans="24:49" ht="11.25"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</row>
    <row r="3634" spans="24:49" ht="11.25"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  <c r="AK3634" s="3"/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</row>
    <row r="3635" spans="24:49" ht="11.25"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</row>
    <row r="3636" spans="24:49" ht="11.25"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</row>
    <row r="3637" spans="24:49" ht="11.25"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</row>
    <row r="3638" spans="24:49" ht="11.25"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</row>
    <row r="3639" spans="24:49" ht="11.25"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  <c r="AK3639" s="3"/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</row>
    <row r="3640" spans="24:49" ht="11.25"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  <c r="AK3640" s="3"/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</row>
    <row r="3641" spans="24:49" ht="11.25"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</row>
    <row r="3642" spans="24:49" ht="11.25"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  <c r="AK3642" s="3"/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</row>
    <row r="3643" spans="24:49" ht="11.25"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</row>
    <row r="3644" spans="24:49" ht="11.25"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</row>
    <row r="3645" spans="24:49" ht="11.25"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</row>
    <row r="3646" spans="24:49" ht="11.25"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</row>
    <row r="3647" spans="24:49" ht="11.25"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</row>
    <row r="3648" spans="24:49" ht="11.25"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</row>
    <row r="3649" spans="24:49" ht="11.25"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</row>
    <row r="3650" spans="24:49" ht="11.25"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  <c r="AK3650" s="3"/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</row>
    <row r="3651" spans="24:49" ht="11.25"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</row>
    <row r="3652" spans="24:49" ht="11.25"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</row>
    <row r="3653" spans="24:49" ht="11.25"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</row>
    <row r="3654" spans="24:49" ht="11.25"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  <c r="AK3654" s="3"/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</row>
    <row r="3655" spans="24:49" ht="11.25"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</row>
    <row r="3656" spans="24:49" ht="11.25"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  <c r="AK3656" s="3"/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</row>
    <row r="3657" spans="24:49" ht="11.25"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</row>
    <row r="3658" spans="24:49" ht="11.25"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</row>
    <row r="3659" spans="24:49" ht="11.25"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</row>
    <row r="3660" spans="24:49" ht="11.25"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</row>
    <row r="3661" spans="24:49" ht="11.25"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</row>
    <row r="3662" spans="24:49" ht="11.25"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</row>
    <row r="3663" spans="24:49" ht="11.25"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</row>
    <row r="3664" spans="24:49" ht="11.25"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</row>
    <row r="3665" spans="24:49" ht="11.25"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  <c r="AK3665" s="3"/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</row>
    <row r="3666" spans="24:49" ht="11.25"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  <c r="AK3666" s="3"/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</row>
    <row r="3667" spans="24:49" ht="11.25"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  <c r="AK3667" s="3"/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</row>
    <row r="3668" spans="24:49" ht="11.25"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</row>
    <row r="3669" spans="24:49" ht="11.25"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  <c r="AK3669" s="3"/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</row>
    <row r="3670" spans="24:49" ht="11.25"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  <c r="AK3670" s="3"/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</row>
    <row r="3671" spans="24:49" ht="11.25"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</row>
    <row r="3672" spans="24:49" ht="11.25"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</row>
    <row r="3673" spans="24:49" ht="11.25"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</row>
    <row r="3674" spans="24:49" ht="11.25"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</row>
    <row r="3675" spans="24:49" ht="11.25"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</row>
    <row r="3676" spans="24:49" ht="11.25"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</row>
    <row r="3677" spans="24:49" ht="11.25"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</row>
    <row r="3678" spans="24:49" ht="11.25"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</row>
    <row r="3679" spans="24:49" ht="11.25"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  <c r="AK3679" s="3"/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</row>
    <row r="3680" spans="24:49" ht="11.25"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  <c r="AK3680" s="3"/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</row>
    <row r="3681" spans="24:49" ht="11.25"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  <c r="AK3681" s="3"/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</row>
    <row r="3682" spans="24:49" ht="11.25"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  <c r="AK3682" s="3"/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</row>
    <row r="3683" spans="24:49" ht="11.25"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  <c r="AI3683" s="3"/>
      <c r="AJ3683" s="3"/>
      <c r="AK3683" s="3"/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</row>
    <row r="3684" spans="24:49" ht="11.25"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  <c r="AK3684" s="3"/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</row>
    <row r="3685" spans="24:49" ht="11.25"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  <c r="AI3685" s="3"/>
      <c r="AJ3685" s="3"/>
      <c r="AK3685" s="3"/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</row>
    <row r="3686" spans="24:49" ht="11.25"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  <c r="AK3686" s="3"/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</row>
    <row r="3687" spans="24:49" ht="11.25"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  <c r="AK3687" s="3"/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</row>
    <row r="3688" spans="24:49" ht="11.25"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  <c r="AK3688" s="3"/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</row>
    <row r="3689" spans="24:49" ht="11.25"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  <c r="AI3689" s="3"/>
      <c r="AJ3689" s="3"/>
      <c r="AK3689" s="3"/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</row>
    <row r="3690" spans="24:49" ht="11.25"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  <c r="AI3690" s="3"/>
      <c r="AJ3690" s="3"/>
      <c r="AK3690" s="3"/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</row>
    <row r="3691" spans="24:49" ht="11.25"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  <c r="AI3691" s="3"/>
      <c r="AJ3691" s="3"/>
      <c r="AK3691" s="3"/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</row>
    <row r="3692" spans="24:49" ht="11.25"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  <c r="AI3692" s="3"/>
      <c r="AJ3692" s="3"/>
      <c r="AK3692" s="3"/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</row>
    <row r="3693" spans="24:49" ht="11.25"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  <c r="AI3693" s="3"/>
      <c r="AJ3693" s="3"/>
      <c r="AK3693" s="3"/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</row>
    <row r="3694" spans="24:49" ht="11.25"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/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</row>
    <row r="3695" spans="24:49" ht="11.25"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  <c r="AK3695" s="3"/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</row>
    <row r="3696" spans="24:49" ht="11.25"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  <c r="AK3696" s="3"/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</row>
    <row r="3697" spans="24:49" ht="11.25"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  <c r="AK3697" s="3"/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</row>
    <row r="3698" spans="24:49" ht="11.25"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  <c r="AK3698" s="3"/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</row>
    <row r="3699" spans="24:49" ht="11.25"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  <c r="AK3699" s="3"/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</row>
    <row r="3700" spans="24:49" ht="11.25"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  <c r="AI3700" s="3"/>
      <c r="AJ3700" s="3"/>
      <c r="AK3700" s="3"/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</row>
    <row r="3701" spans="24:49" ht="11.25"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  <c r="AK3701" s="3"/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</row>
    <row r="3702" spans="24:49" ht="11.25"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  <c r="AI3702" s="3"/>
      <c r="AJ3702" s="3"/>
      <c r="AK3702" s="3"/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</row>
    <row r="3703" spans="24:49" ht="11.25"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  <c r="AK3703" s="3"/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</row>
    <row r="3704" spans="24:49" ht="11.25"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  <c r="AK3704" s="3"/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</row>
    <row r="3705" spans="24:49" ht="11.25"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  <c r="AK3705" s="3"/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</row>
    <row r="3706" spans="24:49" ht="11.25"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  <c r="AK3706" s="3"/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</row>
    <row r="3707" spans="24:49" ht="11.25"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  <c r="AK3707" s="3"/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</row>
    <row r="3708" spans="24:49" ht="11.25"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  <c r="AK3708" s="3"/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</row>
    <row r="3709" spans="24:49" ht="11.25"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  <c r="AK3709" s="3"/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</row>
    <row r="3710" spans="24:49" ht="11.25"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  <c r="AK3710" s="3"/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</row>
    <row r="3711" spans="24:49" ht="11.25"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  <c r="AK3711" s="3"/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</row>
    <row r="3712" spans="24:49" ht="11.25"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  <c r="AK3712" s="3"/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</row>
    <row r="3713" spans="24:49" ht="11.25"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  <c r="AI3713" s="3"/>
      <c r="AJ3713" s="3"/>
      <c r="AK3713" s="3"/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</row>
    <row r="3714" spans="24:49" ht="11.25"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  <c r="AK3714" s="3"/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</row>
    <row r="3715" spans="24:49" ht="11.25"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</row>
    <row r="3716" spans="24:49" ht="11.25"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  <c r="AI3716" s="3"/>
      <c r="AJ3716" s="3"/>
      <c r="AK3716" s="3"/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</row>
    <row r="3717" spans="24:49" ht="11.25"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  <c r="AK3717" s="3"/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</row>
    <row r="3718" spans="24:49" ht="11.25"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  <c r="AK3718" s="3"/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</row>
    <row r="3719" spans="24:49" ht="11.25"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  <c r="AK3719" s="3"/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</row>
    <row r="3720" spans="24:49" ht="11.25"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  <c r="AK3720" s="3"/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</row>
    <row r="3721" spans="24:49" ht="11.25"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  <c r="AK3721" s="3"/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</row>
    <row r="3722" spans="24:49" ht="11.25"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  <c r="AI3722" s="3"/>
      <c r="AJ3722" s="3"/>
      <c r="AK3722" s="3"/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</row>
    <row r="3723" spans="24:49" ht="11.25"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  <c r="AK3723" s="3"/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</row>
    <row r="3724" spans="24:49" ht="11.25"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  <c r="AK3724" s="3"/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</row>
    <row r="3725" spans="24:49" ht="11.25"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  <c r="AI3725" s="3"/>
      <c r="AJ3725" s="3"/>
      <c r="AK3725" s="3"/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</row>
    <row r="3726" spans="24:49" ht="11.25"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  <c r="AK3726" s="3"/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</row>
    <row r="3727" spans="24:49" ht="11.25"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  <c r="AI3727" s="3"/>
      <c r="AJ3727" s="3"/>
      <c r="AK3727" s="3"/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</row>
    <row r="3728" spans="24:49" ht="11.25"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  <c r="AI3728" s="3"/>
      <c r="AJ3728" s="3"/>
      <c r="AK3728" s="3"/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</row>
    <row r="3729" spans="24:49" ht="11.25"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  <c r="AK3729" s="3"/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</row>
    <row r="3730" spans="24:49" ht="11.25"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  <c r="AK3730" s="3"/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</row>
    <row r="3731" spans="24:49" ht="11.25"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  <c r="AI3731" s="3"/>
      <c r="AJ3731" s="3"/>
      <c r="AK3731" s="3"/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</row>
    <row r="3732" spans="24:49" ht="11.25"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  <c r="AK3732" s="3"/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</row>
    <row r="3733" spans="24:49" ht="11.25"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  <c r="AI3733" s="3"/>
      <c r="AJ3733" s="3"/>
      <c r="AK3733" s="3"/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</row>
    <row r="3734" spans="24:49" ht="11.25"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  <c r="AI3734" s="3"/>
      <c r="AJ3734" s="3"/>
      <c r="AK3734" s="3"/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</row>
    <row r="3735" spans="24:49" ht="11.25"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  <c r="AK3735" s="3"/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</row>
    <row r="3736" spans="24:49" ht="11.25"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  <c r="AK3736" s="3"/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</row>
    <row r="3737" spans="24:49" ht="11.25"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  <c r="AK3737" s="3"/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</row>
    <row r="3738" spans="24:49" ht="11.25"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  <c r="AK3738" s="3"/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</row>
    <row r="3739" spans="24:49" ht="11.25"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  <c r="AK3739" s="3"/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</row>
    <row r="3740" spans="24:49" ht="11.25"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</row>
    <row r="3741" spans="24:49" ht="11.25"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  <c r="AK3741" s="3"/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</row>
    <row r="3742" spans="24:49" ht="11.25"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  <c r="AK3742" s="3"/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</row>
    <row r="3743" spans="24:49" ht="11.25"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  <c r="AK3743" s="3"/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</row>
    <row r="3744" spans="24:49" ht="11.25"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</row>
    <row r="3745" spans="24:49" ht="11.25"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  <c r="AK3745" s="3"/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</row>
    <row r="3746" spans="24:49" ht="11.25"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  <c r="AK3746" s="3"/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</row>
    <row r="3747" spans="24:49" ht="11.25"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  <c r="AK3747" s="3"/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</row>
    <row r="3748" spans="24:49" ht="11.25"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  <c r="AK3748" s="3"/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</row>
    <row r="3749" spans="24:49" ht="11.25"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  <c r="AK3749" s="3"/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</row>
    <row r="3750" spans="24:49" ht="11.25"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  <c r="AK3750" s="3"/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</row>
    <row r="3751" spans="24:49" ht="11.25"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  <c r="AK3751" s="3"/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</row>
    <row r="3752" spans="24:49" ht="11.25"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  <c r="AK3752" s="3"/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</row>
    <row r="3753" spans="24:49" ht="11.25"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  <c r="AK3753" s="3"/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</row>
    <row r="3754" spans="24:49" ht="11.25"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  <c r="AK3754" s="3"/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</row>
    <row r="3755" spans="24:49" ht="11.25"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  <c r="AK3755" s="3"/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</row>
    <row r="3756" spans="24:49" ht="11.25"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  <c r="AK3756" s="3"/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</row>
    <row r="3757" spans="24:49" ht="11.25"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  <c r="AK3757" s="3"/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</row>
    <row r="3758" spans="24:49" ht="11.25"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  <c r="AK3758" s="3"/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</row>
    <row r="3759" spans="24:49" ht="11.25"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  <c r="AK3759" s="3"/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</row>
    <row r="3760" spans="24:49" ht="11.25"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  <c r="AK3760" s="3"/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</row>
    <row r="3761" spans="24:49" ht="11.25"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  <c r="AK3761" s="3"/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</row>
    <row r="3762" spans="24:49" ht="11.25"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</row>
    <row r="3763" spans="24:49" ht="11.25"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  <c r="AK3763" s="3"/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</row>
    <row r="3764" spans="24:49" ht="11.25"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  <c r="AK3764" s="3"/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</row>
    <row r="3765" spans="24:49" ht="11.25"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  <c r="AK3765" s="3"/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</row>
    <row r="3766" spans="24:49" ht="11.25"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  <c r="AK3766" s="3"/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</row>
    <row r="3767" spans="24:49" ht="11.25"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  <c r="AK3767" s="3"/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</row>
    <row r="3768" spans="24:49" ht="11.25"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  <c r="AK3768" s="3"/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</row>
    <row r="3769" spans="24:49" ht="11.25"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  <c r="AK3769" s="3"/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</row>
    <row r="3770" spans="24:49" ht="11.25"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  <c r="AK3770" s="3"/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</row>
    <row r="3771" spans="24:49" ht="11.25"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  <c r="AK3771" s="3"/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</row>
    <row r="3772" spans="24:49" ht="11.25"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  <c r="AK3772" s="3"/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</row>
    <row r="3773" spans="24:49" ht="11.25"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  <c r="AK3773" s="3"/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</row>
    <row r="3774" spans="24:49" ht="11.25"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  <c r="AK3774" s="3"/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</row>
    <row r="3775" spans="24:49" ht="11.25"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  <c r="AK3775" s="3"/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</row>
    <row r="3776" spans="24:49" ht="11.25"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  <c r="AK3776" s="3"/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</row>
    <row r="3777" spans="24:49" ht="11.25"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  <c r="AK3777" s="3"/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</row>
    <row r="3778" spans="24:49" ht="11.25"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  <c r="AK3778" s="3"/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</row>
    <row r="3779" spans="24:49" ht="11.25"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  <c r="AK3779" s="3"/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</row>
    <row r="3780" spans="24:49" ht="11.25"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  <c r="AK3780" s="3"/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</row>
    <row r="3781" spans="24:49" ht="11.25"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  <c r="AK3781" s="3"/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</row>
    <row r="3782" spans="24:49" ht="11.25"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  <c r="AK3782" s="3"/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</row>
    <row r="3783" spans="24:49" ht="11.25"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  <c r="AK3783" s="3"/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</row>
    <row r="3784" spans="24:49" ht="11.25"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  <c r="AK3784" s="3"/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</row>
    <row r="3785" spans="24:49" ht="11.25"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  <c r="AK3785" s="3"/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</row>
    <row r="3786" spans="24:49" ht="11.25"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  <c r="AK3786" s="3"/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</row>
    <row r="3787" spans="24:49" ht="11.25"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  <c r="AK3787" s="3"/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</row>
    <row r="3788" spans="24:49" ht="11.25"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  <c r="AK3788" s="3"/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</row>
    <row r="3789" spans="24:49" ht="11.25"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  <c r="AK3789" s="3"/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</row>
    <row r="3790" spans="24:49" ht="11.25"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  <c r="AK3790" s="3"/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</row>
    <row r="3791" spans="24:49" ht="11.25"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  <c r="AK3791" s="3"/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</row>
    <row r="3792" spans="24:49" ht="11.25"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  <c r="AK3792" s="3"/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</row>
    <row r="3793" spans="24:49" ht="11.25"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  <c r="AK3793" s="3"/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</row>
    <row r="3794" spans="24:49" ht="11.25"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  <c r="AK3794" s="3"/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</row>
    <row r="3795" spans="24:49" ht="11.25"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  <c r="AK3795" s="3"/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</row>
    <row r="3796" spans="24:49" ht="11.25"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  <c r="AK3796" s="3"/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</row>
    <row r="3797" spans="24:49" ht="11.25"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  <c r="AK3797" s="3"/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</row>
    <row r="3798" spans="24:49" ht="11.25"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  <c r="AK3798" s="3"/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</row>
    <row r="3799" spans="24:49" ht="11.25"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</row>
    <row r="3800" spans="24:49" ht="11.25"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  <c r="AK3800" s="3"/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</row>
    <row r="3801" spans="24:49" ht="11.25"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  <c r="AK3801" s="3"/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</row>
    <row r="3802" spans="24:49" ht="11.25"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  <c r="AI3802" s="3"/>
      <c r="AJ3802" s="3"/>
      <c r="AK3802" s="3"/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</row>
    <row r="3803" spans="24:49" ht="11.25"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  <c r="AK3803" s="3"/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</row>
    <row r="3804" spans="24:49" ht="11.25"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  <c r="AK3804" s="3"/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</row>
    <row r="3805" spans="24:49" ht="11.25"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  <c r="AK3805" s="3"/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</row>
    <row r="3806" spans="24:49" ht="11.25"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  <c r="AK3806" s="3"/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</row>
    <row r="3807" spans="24:49" ht="11.25"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  <c r="AK3807" s="3"/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</row>
    <row r="3808" spans="24:49" ht="11.25"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  <c r="AI3808" s="3"/>
      <c r="AJ3808" s="3"/>
      <c r="AK3808" s="3"/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</row>
    <row r="3809" spans="24:49" ht="11.25"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  <c r="AK3809" s="3"/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</row>
    <row r="3810" spans="24:49" ht="11.25"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  <c r="AI3810" s="3"/>
      <c r="AJ3810" s="3"/>
      <c r="AK3810" s="3"/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</row>
    <row r="3811" spans="24:49" ht="11.25"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  <c r="AI3811" s="3"/>
      <c r="AJ3811" s="3"/>
      <c r="AK3811" s="3"/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</row>
    <row r="3812" spans="24:49" ht="11.25"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/>
      <c r="AJ3812" s="3"/>
      <c r="AK3812" s="3"/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</row>
    <row r="3813" spans="24:49" ht="11.25"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/>
      <c r="AJ3813" s="3"/>
      <c r="AK3813" s="3"/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</row>
    <row r="3814" spans="24:49" ht="11.25"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  <c r="AK3814" s="3"/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</row>
    <row r="3815" spans="24:49" ht="11.25"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  <c r="AK3815" s="3"/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</row>
    <row r="3816" spans="24:49" ht="11.25"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  <c r="AK3816" s="3"/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</row>
    <row r="3817" spans="24:49" ht="11.25"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  <c r="AI3817" s="3"/>
      <c r="AJ3817" s="3"/>
      <c r="AK3817" s="3"/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</row>
    <row r="3818" spans="24:49" ht="11.25"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  <c r="AK3818" s="3"/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</row>
    <row r="3819" spans="24:49" ht="11.25"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  <c r="AI3819" s="3"/>
      <c r="AJ3819" s="3"/>
      <c r="AK3819" s="3"/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</row>
    <row r="3820" spans="24:49" ht="11.25"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  <c r="AI3820" s="3"/>
      <c r="AJ3820" s="3"/>
      <c r="AK3820" s="3"/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</row>
    <row r="3821" spans="24:49" ht="11.25"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  <c r="AI3821" s="3"/>
      <c r="AJ3821" s="3"/>
      <c r="AK3821" s="3"/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</row>
    <row r="3822" spans="24:49" ht="11.25"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  <c r="AK3822" s="3"/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</row>
    <row r="3823" spans="24:49" ht="11.25"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  <c r="AK3823" s="3"/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</row>
    <row r="3824" spans="24:49" ht="11.25"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  <c r="AK3824" s="3"/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</row>
    <row r="3825" spans="24:49" ht="11.25"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  <c r="AI3825" s="3"/>
      <c r="AJ3825" s="3"/>
      <c r="AK3825" s="3"/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</row>
    <row r="3826" spans="24:49" ht="11.25"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  <c r="AI3826" s="3"/>
      <c r="AJ3826" s="3"/>
      <c r="AK3826" s="3"/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</row>
    <row r="3827" spans="24:49" ht="11.25"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  <c r="AK3827" s="3"/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</row>
    <row r="3828" spans="24:49" ht="11.25"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  <c r="AK3828" s="3"/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</row>
    <row r="3829" spans="24:49" ht="11.25"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  <c r="AI3829" s="3"/>
      <c r="AJ3829" s="3"/>
      <c r="AK3829" s="3"/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</row>
    <row r="3830" spans="24:49" ht="11.25"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  <c r="AK3830" s="3"/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</row>
    <row r="3831" spans="24:49" ht="11.25"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  <c r="AI3831" s="3"/>
      <c r="AJ3831" s="3"/>
      <c r="AK3831" s="3"/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</row>
    <row r="3832" spans="24:49" ht="11.25"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  <c r="AI3832" s="3"/>
      <c r="AJ3832" s="3"/>
      <c r="AK3832" s="3"/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</row>
    <row r="3833" spans="24:49" ht="11.25"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  <c r="AI3833" s="3"/>
      <c r="AJ3833" s="3"/>
      <c r="AK3833" s="3"/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</row>
    <row r="3834" spans="24:49" ht="11.25"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  <c r="AI3834" s="3"/>
      <c r="AJ3834" s="3"/>
      <c r="AK3834" s="3"/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</row>
    <row r="3835" spans="24:49" ht="11.25"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  <c r="AI3835" s="3"/>
      <c r="AJ3835" s="3"/>
      <c r="AK3835" s="3"/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</row>
    <row r="3836" spans="24:49" ht="11.25"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  <c r="AI3836" s="3"/>
      <c r="AJ3836" s="3"/>
      <c r="AK3836" s="3"/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</row>
    <row r="3837" spans="24:49" ht="11.25"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  <c r="AK3837" s="3"/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</row>
    <row r="3838" spans="24:49" ht="11.25"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  <c r="AI3838" s="3"/>
      <c r="AJ3838" s="3"/>
      <c r="AK3838" s="3"/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</row>
    <row r="3839" spans="24:49" ht="11.25"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  <c r="AK3839" s="3"/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</row>
    <row r="3840" spans="24:49" ht="11.25"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  <c r="AI3840" s="3"/>
      <c r="AJ3840" s="3"/>
      <c r="AK3840" s="3"/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</row>
    <row r="3841" spans="24:49" ht="11.25"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  <c r="AI3841" s="3"/>
      <c r="AJ3841" s="3"/>
      <c r="AK3841" s="3"/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</row>
    <row r="3842" spans="24:49" ht="11.25"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  <c r="AI3842" s="3"/>
      <c r="AJ3842" s="3"/>
      <c r="AK3842" s="3"/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</row>
    <row r="3843" spans="24:49" ht="11.25"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  <c r="AI3843" s="3"/>
      <c r="AJ3843" s="3"/>
      <c r="AK3843" s="3"/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</row>
    <row r="3844" spans="24:49" ht="11.25"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  <c r="AI3844" s="3"/>
      <c r="AJ3844" s="3"/>
      <c r="AK3844" s="3"/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</row>
    <row r="3845" spans="24:49" ht="11.25"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/>
      <c r="AJ3845" s="3"/>
      <c r="AK3845" s="3"/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</row>
    <row r="3846" spans="24:49" ht="11.25"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  <c r="AK3846" s="3"/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</row>
    <row r="3847" spans="24:49" ht="11.25"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  <c r="AK3847" s="3"/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</row>
    <row r="3848" spans="24:49" ht="11.25"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  <c r="AK3848" s="3"/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</row>
    <row r="3849" spans="24:49" ht="11.25"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  <c r="AK3849" s="3"/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</row>
    <row r="3850" spans="24:49" ht="11.25"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  <c r="AK3850" s="3"/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</row>
    <row r="3851" spans="24:49" ht="11.25"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  <c r="AK3851" s="3"/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</row>
    <row r="3852" spans="24:49" ht="11.25"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  <c r="AK3852" s="3"/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</row>
    <row r="3853" spans="24:49" ht="11.25"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  <c r="AK3853" s="3"/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</row>
    <row r="3854" spans="24:49" ht="11.25"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  <c r="AI3854" s="3"/>
      <c r="AJ3854" s="3"/>
      <c r="AK3854" s="3"/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</row>
    <row r="3855" spans="24:49" ht="11.25"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  <c r="AK3855" s="3"/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</row>
    <row r="3856" spans="24:49" ht="11.25"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  <c r="AI3856" s="3"/>
      <c r="AJ3856" s="3"/>
      <c r="AK3856" s="3"/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</row>
    <row r="3857" spans="24:49" ht="11.25"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  <c r="AI3857" s="3"/>
      <c r="AJ3857" s="3"/>
      <c r="AK3857" s="3"/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</row>
    <row r="3858" spans="24:49" ht="11.25"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  <c r="AI3858" s="3"/>
      <c r="AJ3858" s="3"/>
      <c r="AK3858" s="3"/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</row>
    <row r="3859" spans="24:49" ht="11.25"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  <c r="AK3859" s="3"/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</row>
    <row r="3860" spans="24:49" ht="11.25"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  <c r="AI3860" s="3"/>
      <c r="AJ3860" s="3"/>
      <c r="AK3860" s="3"/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</row>
    <row r="3861" spans="24:49" ht="11.25"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  <c r="AI3861" s="3"/>
      <c r="AJ3861" s="3"/>
      <c r="AK3861" s="3"/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</row>
    <row r="3862" spans="24:49" ht="11.25"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  <c r="AK3862" s="3"/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</row>
    <row r="3863" spans="24:49" ht="11.25"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  <c r="AK3863" s="3"/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</row>
    <row r="3864" spans="24:49" ht="11.25"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  <c r="AK3864" s="3"/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</row>
    <row r="3865" spans="24:49" ht="11.25"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  <c r="AI3865" s="3"/>
      <c r="AJ3865" s="3"/>
      <c r="AK3865" s="3"/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</row>
    <row r="3866" spans="24:49" ht="11.25"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  <c r="AK3866" s="3"/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</row>
    <row r="3867" spans="24:49" ht="11.25"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  <c r="AK3867" s="3"/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</row>
    <row r="3868" spans="24:49" ht="11.25"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  <c r="AI3868" s="3"/>
      <c r="AJ3868" s="3"/>
      <c r="AK3868" s="3"/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</row>
    <row r="3869" spans="24:49" ht="11.25"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  <c r="AK3869" s="3"/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</row>
    <row r="3870" spans="24:49" ht="11.25"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  <c r="AI3870" s="3"/>
      <c r="AJ3870" s="3"/>
      <c r="AK3870" s="3"/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</row>
    <row r="3871" spans="24:49" ht="11.25"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  <c r="AI3871" s="3"/>
      <c r="AJ3871" s="3"/>
      <c r="AK3871" s="3"/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</row>
    <row r="3872" spans="24:49" ht="11.25"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  <c r="AI3872" s="3"/>
      <c r="AJ3872" s="3"/>
      <c r="AK3872" s="3"/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</row>
    <row r="3873" spans="24:49" ht="11.25"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  <c r="AK3873" s="3"/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</row>
    <row r="3874" spans="24:49" ht="11.25"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  <c r="AI3874" s="3"/>
      <c r="AJ3874" s="3"/>
      <c r="AK3874" s="3"/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</row>
    <row r="3875" spans="24:49" ht="11.25"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  <c r="AK3875" s="3"/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</row>
    <row r="3876" spans="24:49" ht="11.25"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  <c r="AK3876" s="3"/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</row>
    <row r="3877" spans="24:49" ht="11.25"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  <c r="AK3877" s="3"/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</row>
    <row r="3878" spans="24:49" ht="11.25"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  <c r="AK3878" s="3"/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</row>
    <row r="3879" spans="24:49" ht="11.25"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  <c r="AK3879" s="3"/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</row>
    <row r="3880" spans="24:49" ht="11.25"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  <c r="AK3880" s="3"/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</row>
    <row r="3881" spans="24:49" ht="11.25"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  <c r="AK3881" s="3"/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</row>
    <row r="3882" spans="24:49" ht="11.25"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  <c r="AK3882" s="3"/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</row>
    <row r="3883" spans="24:49" ht="11.25"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  <c r="AI3883" s="3"/>
      <c r="AJ3883" s="3"/>
      <c r="AK3883" s="3"/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</row>
    <row r="3884" spans="24:49" ht="11.25"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  <c r="AI3884" s="3"/>
      <c r="AJ3884" s="3"/>
      <c r="AK3884" s="3"/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</row>
    <row r="3885" spans="24:49" ht="11.25"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  <c r="AI3885" s="3"/>
      <c r="AJ3885" s="3"/>
      <c r="AK3885" s="3"/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</row>
    <row r="3886" spans="24:49" ht="11.25"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  <c r="AI3886" s="3"/>
      <c r="AJ3886" s="3"/>
      <c r="AK3886" s="3"/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</row>
    <row r="3887" spans="24:49" ht="11.25"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  <c r="AI3887" s="3"/>
      <c r="AJ3887" s="3"/>
      <c r="AK3887" s="3"/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</row>
    <row r="3888" spans="24:49" ht="11.25"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  <c r="AI3888" s="3"/>
      <c r="AJ3888" s="3"/>
      <c r="AK3888" s="3"/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</row>
    <row r="3889" spans="24:49" ht="11.25"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  <c r="AK3889" s="3"/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</row>
    <row r="3890" spans="24:49" ht="11.25"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  <c r="AK3890" s="3"/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</row>
    <row r="3891" spans="24:49" ht="11.25"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  <c r="AK3891" s="3"/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</row>
    <row r="3892" spans="24:49" ht="11.25"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  <c r="AK3892" s="3"/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</row>
    <row r="3893" spans="24:49" ht="11.25"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  <c r="AK3893" s="3"/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</row>
    <row r="3894" spans="24:49" ht="11.25"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  <c r="AK3894" s="3"/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</row>
    <row r="3895" spans="24:49" ht="11.25"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  <c r="AI3895" s="3"/>
      <c r="AJ3895" s="3"/>
      <c r="AK3895" s="3"/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</row>
    <row r="3896" spans="24:49" ht="11.25"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  <c r="AI3896" s="3"/>
      <c r="AJ3896" s="3"/>
      <c r="AK3896" s="3"/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</row>
    <row r="3897" spans="24:49" ht="11.25"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  <c r="AI3897" s="3"/>
      <c r="AJ3897" s="3"/>
      <c r="AK3897" s="3"/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</row>
    <row r="3898" spans="24:49" ht="11.25"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  <c r="AI3898" s="3"/>
      <c r="AJ3898" s="3"/>
      <c r="AK3898" s="3"/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</row>
    <row r="3899" spans="24:49" ht="11.25"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  <c r="AI3899" s="3"/>
      <c r="AJ3899" s="3"/>
      <c r="AK3899" s="3"/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</row>
    <row r="3900" spans="24:49" ht="11.25"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  <c r="AI3900" s="3"/>
      <c r="AJ3900" s="3"/>
      <c r="AK3900" s="3"/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</row>
    <row r="3901" spans="24:49" ht="11.25"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  <c r="AI3901" s="3"/>
      <c r="AJ3901" s="3"/>
      <c r="AK3901" s="3"/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</row>
    <row r="3902" spans="24:49" ht="11.25"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  <c r="AI3902" s="3"/>
      <c r="AJ3902" s="3"/>
      <c r="AK3902" s="3"/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</row>
    <row r="3903" spans="24:49" ht="11.25"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  <c r="AI3903" s="3"/>
      <c r="AJ3903" s="3"/>
      <c r="AK3903" s="3"/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</row>
    <row r="3904" spans="24:49" ht="11.25"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  <c r="AI3904" s="3"/>
      <c r="AJ3904" s="3"/>
      <c r="AK3904" s="3"/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</row>
    <row r="3905" spans="24:49" ht="11.25"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  <c r="AI3905" s="3"/>
      <c r="AJ3905" s="3"/>
      <c r="AK3905" s="3"/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</row>
    <row r="3906" spans="24:49" ht="11.25"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  <c r="AI3906" s="3"/>
      <c r="AJ3906" s="3"/>
      <c r="AK3906" s="3"/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</row>
    <row r="3907" spans="24:49" ht="11.25"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  <c r="AI3907" s="3"/>
      <c r="AJ3907" s="3"/>
      <c r="AK3907" s="3"/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</row>
    <row r="3908" spans="24:49" ht="11.25"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  <c r="AI3908" s="3"/>
      <c r="AJ3908" s="3"/>
      <c r="AK3908" s="3"/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</row>
    <row r="3909" spans="24:49" ht="11.25"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  <c r="AI3909" s="3"/>
      <c r="AJ3909" s="3"/>
      <c r="AK3909" s="3"/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</row>
    <row r="3910" spans="24:49" ht="11.25"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  <c r="AI3910" s="3"/>
      <c r="AJ3910" s="3"/>
      <c r="AK3910" s="3"/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</row>
    <row r="3911" spans="24:49" ht="11.25"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  <c r="AI3911" s="3"/>
      <c r="AJ3911" s="3"/>
      <c r="AK3911" s="3"/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</row>
    <row r="3912" spans="24:49" ht="11.25"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  <c r="AI3912" s="3"/>
      <c r="AJ3912" s="3"/>
      <c r="AK3912" s="3"/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</row>
    <row r="3913" spans="24:49" ht="11.25"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  <c r="AI3913" s="3"/>
      <c r="AJ3913" s="3"/>
      <c r="AK3913" s="3"/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</row>
    <row r="3914" spans="24:49" ht="11.25"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  <c r="AI3914" s="3"/>
      <c r="AJ3914" s="3"/>
      <c r="AK3914" s="3"/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</row>
    <row r="3915" spans="24:49" ht="11.25"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  <c r="AI3915" s="3"/>
      <c r="AJ3915" s="3"/>
      <c r="AK3915" s="3"/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</row>
    <row r="3916" spans="24:49" ht="11.25"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  <c r="AI3916" s="3"/>
      <c r="AJ3916" s="3"/>
      <c r="AK3916" s="3"/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</row>
    <row r="3917" spans="24:49" ht="11.25"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  <c r="AI3917" s="3"/>
      <c r="AJ3917" s="3"/>
      <c r="AK3917" s="3"/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</row>
    <row r="3918" spans="24:49" ht="11.25"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  <c r="AI3918" s="3"/>
      <c r="AJ3918" s="3"/>
      <c r="AK3918" s="3"/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</row>
    <row r="3919" spans="24:49" ht="11.25"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  <c r="AI3919" s="3"/>
      <c r="AJ3919" s="3"/>
      <c r="AK3919" s="3"/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</row>
    <row r="3920" spans="24:49" ht="11.25"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  <c r="AI3920" s="3"/>
      <c r="AJ3920" s="3"/>
      <c r="AK3920" s="3"/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</row>
    <row r="3921" spans="24:49" ht="11.25"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  <c r="AI3921" s="3"/>
      <c r="AJ3921" s="3"/>
      <c r="AK3921" s="3"/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</row>
    <row r="3922" spans="24:49" ht="11.25"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  <c r="AI3922" s="3"/>
      <c r="AJ3922" s="3"/>
      <c r="AK3922" s="3"/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</row>
    <row r="3923" spans="24:49" ht="11.25"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  <c r="AI3923" s="3"/>
      <c r="AJ3923" s="3"/>
      <c r="AK3923" s="3"/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</row>
    <row r="3924" spans="24:49" ht="11.25"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  <c r="AI3924" s="3"/>
      <c r="AJ3924" s="3"/>
      <c r="AK3924" s="3"/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</row>
    <row r="3925" spans="24:49" ht="11.25"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  <c r="AI3925" s="3"/>
      <c r="AJ3925" s="3"/>
      <c r="AK3925" s="3"/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</row>
    <row r="3926" spans="24:49" ht="11.25"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  <c r="AI3926" s="3"/>
      <c r="AJ3926" s="3"/>
      <c r="AK3926" s="3"/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</row>
    <row r="3927" spans="24:49" ht="11.25"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  <c r="AI3927" s="3"/>
      <c r="AJ3927" s="3"/>
      <c r="AK3927" s="3"/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</row>
    <row r="3928" spans="24:49" ht="11.25"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  <c r="AI3928" s="3"/>
      <c r="AJ3928" s="3"/>
      <c r="AK3928" s="3"/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</row>
    <row r="3929" spans="24:49" ht="11.25"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  <c r="AI3929" s="3"/>
      <c r="AJ3929" s="3"/>
      <c r="AK3929" s="3"/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</row>
    <row r="3930" spans="24:49" ht="11.25"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  <c r="AI3930" s="3"/>
      <c r="AJ3930" s="3"/>
      <c r="AK3930" s="3"/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</row>
    <row r="3931" spans="24:49" ht="11.25"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  <c r="AI3931" s="3"/>
      <c r="AJ3931" s="3"/>
      <c r="AK3931" s="3"/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</row>
    <row r="3932" spans="24:49" ht="11.25"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  <c r="AI3932" s="3"/>
      <c r="AJ3932" s="3"/>
      <c r="AK3932" s="3"/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</row>
    <row r="3933" spans="24:49" ht="11.25"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  <c r="AI3933" s="3"/>
      <c r="AJ3933" s="3"/>
      <c r="AK3933" s="3"/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</row>
    <row r="3934" spans="24:49" ht="11.25"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  <c r="AI3934" s="3"/>
      <c r="AJ3934" s="3"/>
      <c r="AK3934" s="3"/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</row>
    <row r="3935" spans="24:49" ht="11.25"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  <c r="AI3935" s="3"/>
      <c r="AJ3935" s="3"/>
      <c r="AK3935" s="3"/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</row>
    <row r="3936" spans="24:49" ht="11.25"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  <c r="AI3936" s="3"/>
      <c r="AJ3936" s="3"/>
      <c r="AK3936" s="3"/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</row>
    <row r="3937" spans="24:49" ht="11.25"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  <c r="AI3937" s="3"/>
      <c r="AJ3937" s="3"/>
      <c r="AK3937" s="3"/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</row>
    <row r="3938" spans="24:49" ht="11.25"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  <c r="AK3938" s="3"/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</row>
    <row r="3939" spans="24:49" ht="11.25"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  <c r="AI3939" s="3"/>
      <c r="AJ3939" s="3"/>
      <c r="AK3939" s="3"/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</row>
    <row r="3940" spans="24:49" ht="11.25"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  <c r="AI3940" s="3"/>
      <c r="AJ3940" s="3"/>
      <c r="AK3940" s="3"/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</row>
    <row r="3941" spans="24:49" ht="11.25"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  <c r="AI3941" s="3"/>
      <c r="AJ3941" s="3"/>
      <c r="AK3941" s="3"/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</row>
    <row r="3942" spans="24:49" ht="11.25"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  <c r="AI3942" s="3"/>
      <c r="AJ3942" s="3"/>
      <c r="AK3942" s="3"/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</row>
    <row r="3943" spans="24:49" ht="11.25"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  <c r="AI3943" s="3"/>
      <c r="AJ3943" s="3"/>
      <c r="AK3943" s="3"/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</row>
    <row r="3944" spans="24:49" ht="11.25"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  <c r="AI3944" s="3"/>
      <c r="AJ3944" s="3"/>
      <c r="AK3944" s="3"/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</row>
    <row r="3945" spans="24:49" ht="11.25"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  <c r="AI3945" s="3"/>
      <c r="AJ3945" s="3"/>
      <c r="AK3945" s="3"/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</row>
    <row r="3946" spans="24:49" ht="11.25"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  <c r="AI3946" s="3"/>
      <c r="AJ3946" s="3"/>
      <c r="AK3946" s="3"/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</row>
    <row r="3947" spans="24:49" ht="11.25"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  <c r="AI3947" s="3"/>
      <c r="AJ3947" s="3"/>
      <c r="AK3947" s="3"/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</row>
    <row r="3948" spans="24:49" ht="11.25"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  <c r="AI3948" s="3"/>
      <c r="AJ3948" s="3"/>
      <c r="AK3948" s="3"/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</row>
    <row r="3949" spans="24:49" ht="11.25"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  <c r="AI3949" s="3"/>
      <c r="AJ3949" s="3"/>
      <c r="AK3949" s="3"/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</row>
    <row r="3950" spans="24:49" ht="11.25"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  <c r="AI3950" s="3"/>
      <c r="AJ3950" s="3"/>
      <c r="AK3950" s="3"/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</row>
    <row r="3951" spans="24:49" ht="11.25"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  <c r="AI3951" s="3"/>
      <c r="AJ3951" s="3"/>
      <c r="AK3951" s="3"/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</row>
    <row r="3952" spans="24:49" ht="11.25"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  <c r="AI3952" s="3"/>
      <c r="AJ3952" s="3"/>
      <c r="AK3952" s="3"/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</row>
    <row r="3953" spans="24:49" ht="11.25"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  <c r="AI3953" s="3"/>
      <c r="AJ3953" s="3"/>
      <c r="AK3953" s="3"/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</row>
    <row r="3954" spans="24:49" ht="11.25"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  <c r="AI3954" s="3"/>
      <c r="AJ3954" s="3"/>
      <c r="AK3954" s="3"/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</row>
    <row r="3955" spans="24:49" ht="11.25"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  <c r="AI3955" s="3"/>
      <c r="AJ3955" s="3"/>
      <c r="AK3955" s="3"/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</row>
    <row r="3956" spans="24:49" ht="11.25"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  <c r="AI3956" s="3"/>
      <c r="AJ3956" s="3"/>
      <c r="AK3956" s="3"/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</row>
    <row r="3957" spans="24:49" ht="11.25"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  <c r="AI3957" s="3"/>
      <c r="AJ3957" s="3"/>
      <c r="AK3957" s="3"/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</row>
    <row r="3958" spans="24:49" ht="11.25"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  <c r="AI3958" s="3"/>
      <c r="AJ3958" s="3"/>
      <c r="AK3958" s="3"/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</row>
    <row r="3959" spans="24:49" ht="11.25"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  <c r="AI3959" s="3"/>
      <c r="AJ3959" s="3"/>
      <c r="AK3959" s="3"/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</row>
    <row r="3960" spans="24:49" ht="11.25"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  <c r="AI3960" s="3"/>
      <c r="AJ3960" s="3"/>
      <c r="AK3960" s="3"/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</row>
    <row r="3961" spans="24:49" ht="11.25"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  <c r="AI3961" s="3"/>
      <c r="AJ3961" s="3"/>
      <c r="AK3961" s="3"/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</row>
    <row r="3962" spans="24:49" ht="11.25"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  <c r="AI3962" s="3"/>
      <c r="AJ3962" s="3"/>
      <c r="AK3962" s="3"/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</row>
    <row r="3963" spans="24:49" ht="11.25"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  <c r="AI3963" s="3"/>
      <c r="AJ3963" s="3"/>
      <c r="AK3963" s="3"/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</row>
    <row r="3964" spans="24:49" ht="11.25"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  <c r="AI3964" s="3"/>
      <c r="AJ3964" s="3"/>
      <c r="AK3964" s="3"/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</row>
    <row r="3965" spans="24:49" ht="11.25"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  <c r="AI3965" s="3"/>
      <c r="AJ3965" s="3"/>
      <c r="AK3965" s="3"/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</row>
    <row r="3966" spans="24:49" ht="11.25"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  <c r="AI3966" s="3"/>
      <c r="AJ3966" s="3"/>
      <c r="AK3966" s="3"/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</row>
    <row r="3967" spans="24:49" ht="11.25"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  <c r="AI3967" s="3"/>
      <c r="AJ3967" s="3"/>
      <c r="AK3967" s="3"/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</row>
    <row r="3968" spans="24:49" ht="11.25"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  <c r="AI3968" s="3"/>
      <c r="AJ3968" s="3"/>
      <c r="AK3968" s="3"/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</row>
    <row r="3969" spans="24:49" ht="11.25"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  <c r="AI3969" s="3"/>
      <c r="AJ3969" s="3"/>
      <c r="AK3969" s="3"/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</row>
    <row r="3970" spans="24:49" ht="11.25"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  <c r="AI3970" s="3"/>
      <c r="AJ3970" s="3"/>
      <c r="AK3970" s="3"/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</row>
    <row r="3971" spans="24:49" ht="11.25"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  <c r="AI3971" s="3"/>
      <c r="AJ3971" s="3"/>
      <c r="AK3971" s="3"/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</row>
    <row r="3972" spans="24:49" ht="11.25"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  <c r="AK3972" s="3"/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</row>
    <row r="3973" spans="24:49" ht="11.25"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  <c r="AI3973" s="3"/>
      <c r="AJ3973" s="3"/>
      <c r="AK3973" s="3"/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</row>
    <row r="3974" spans="24:49" ht="11.25"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  <c r="AI3974" s="3"/>
      <c r="AJ3974" s="3"/>
      <c r="AK3974" s="3"/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</row>
    <row r="3975" spans="24:49" ht="11.25"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  <c r="AI3975" s="3"/>
      <c r="AJ3975" s="3"/>
      <c r="AK3975" s="3"/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</row>
    <row r="3976" spans="24:49" ht="11.25"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  <c r="AI3976" s="3"/>
      <c r="AJ3976" s="3"/>
      <c r="AK3976" s="3"/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</row>
    <row r="3977" spans="24:49" ht="11.25"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  <c r="AI3977" s="3"/>
      <c r="AJ3977" s="3"/>
      <c r="AK3977" s="3"/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</row>
    <row r="3978" spans="24:49" ht="11.25"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  <c r="AI3978" s="3"/>
      <c r="AJ3978" s="3"/>
      <c r="AK3978" s="3"/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</row>
    <row r="3979" spans="24:49" ht="11.25"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  <c r="AI3979" s="3"/>
      <c r="AJ3979" s="3"/>
      <c r="AK3979" s="3"/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</row>
    <row r="3980" spans="24:49" ht="11.25"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  <c r="AI3980" s="3"/>
      <c r="AJ3980" s="3"/>
      <c r="AK3980" s="3"/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</row>
    <row r="3981" spans="24:49" ht="11.25"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  <c r="AI3981" s="3"/>
      <c r="AJ3981" s="3"/>
      <c r="AK3981" s="3"/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</row>
    <row r="3982" spans="24:49" ht="11.25"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  <c r="AI3982" s="3"/>
      <c r="AJ3982" s="3"/>
      <c r="AK3982" s="3"/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</row>
    <row r="3983" spans="24:49" ht="11.25"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  <c r="AI3983" s="3"/>
      <c r="AJ3983" s="3"/>
      <c r="AK3983" s="3"/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</row>
    <row r="3984" spans="24:49" ht="11.25"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  <c r="AI3984" s="3"/>
      <c r="AJ3984" s="3"/>
      <c r="AK3984" s="3"/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</row>
    <row r="3985" spans="24:49" ht="11.25"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  <c r="AI3985" s="3"/>
      <c r="AJ3985" s="3"/>
      <c r="AK3985" s="3"/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</row>
    <row r="3986" spans="24:49" ht="11.25"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  <c r="AI3986" s="3"/>
      <c r="AJ3986" s="3"/>
      <c r="AK3986" s="3"/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</row>
    <row r="3987" spans="24:49" ht="11.25"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  <c r="AI3987" s="3"/>
      <c r="AJ3987" s="3"/>
      <c r="AK3987" s="3"/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</row>
    <row r="3988" spans="24:49" ht="11.25"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  <c r="AI3988" s="3"/>
      <c r="AJ3988" s="3"/>
      <c r="AK3988" s="3"/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</row>
    <row r="3989" spans="24:49" ht="11.25"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  <c r="AI3989" s="3"/>
      <c r="AJ3989" s="3"/>
      <c r="AK3989" s="3"/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</row>
    <row r="3990" spans="24:49" ht="11.25"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  <c r="AI3990" s="3"/>
      <c r="AJ3990" s="3"/>
      <c r="AK3990" s="3"/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</row>
    <row r="3991" spans="24:49" ht="11.25"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  <c r="AI3991" s="3"/>
      <c r="AJ3991" s="3"/>
      <c r="AK3991" s="3"/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</row>
    <row r="3992" spans="24:49" ht="11.25"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  <c r="AI3992" s="3"/>
      <c r="AJ3992" s="3"/>
      <c r="AK3992" s="3"/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</row>
    <row r="3993" spans="24:49" ht="11.25"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  <c r="AI3993" s="3"/>
      <c r="AJ3993" s="3"/>
      <c r="AK3993" s="3"/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</row>
    <row r="3994" spans="24:49" ht="11.25"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  <c r="AI3994" s="3"/>
      <c r="AJ3994" s="3"/>
      <c r="AK3994" s="3"/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</row>
    <row r="3995" spans="24:49" ht="11.25"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  <c r="AI3995" s="3"/>
      <c r="AJ3995" s="3"/>
      <c r="AK3995" s="3"/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</row>
    <row r="3996" spans="24:49" ht="11.25"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  <c r="AI3996" s="3"/>
      <c r="AJ3996" s="3"/>
      <c r="AK3996" s="3"/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</row>
    <row r="3997" spans="24:49" ht="11.25"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  <c r="AI3997" s="3"/>
      <c r="AJ3997" s="3"/>
      <c r="AK3997" s="3"/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</row>
    <row r="3998" spans="24:49" ht="11.25"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  <c r="AI3998" s="3"/>
      <c r="AJ3998" s="3"/>
      <c r="AK3998" s="3"/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</row>
    <row r="3999" spans="24:49" ht="11.25"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  <c r="AI3999" s="3"/>
      <c r="AJ3999" s="3"/>
      <c r="AK3999" s="3"/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</row>
    <row r="4000" spans="24:49" ht="11.25"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  <c r="AI4000" s="3"/>
      <c r="AJ4000" s="3"/>
      <c r="AK4000" s="3"/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</row>
    <row r="4001" spans="24:49" ht="11.25"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  <c r="AI4001" s="3"/>
      <c r="AJ4001" s="3"/>
      <c r="AK4001" s="3"/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</row>
    <row r="4002" spans="24:49" ht="11.25"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  <c r="AI4002" s="3"/>
      <c r="AJ4002" s="3"/>
      <c r="AK4002" s="3"/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</row>
    <row r="4003" spans="24:49" ht="11.25"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  <c r="AI4003" s="3"/>
      <c r="AJ4003" s="3"/>
      <c r="AK4003" s="3"/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</row>
    <row r="4004" spans="24:49" ht="11.25"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  <c r="AI4004" s="3"/>
      <c r="AJ4004" s="3"/>
      <c r="AK4004" s="3"/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</row>
    <row r="4005" spans="24:49" ht="11.25"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  <c r="AI4005" s="3"/>
      <c r="AJ4005" s="3"/>
      <c r="AK4005" s="3"/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</row>
    <row r="4006" spans="24:49" ht="11.25"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  <c r="AI4006" s="3"/>
      <c r="AJ4006" s="3"/>
      <c r="AK4006" s="3"/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</row>
    <row r="4007" spans="24:49" ht="11.25"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  <c r="AI4007" s="3"/>
      <c r="AJ4007" s="3"/>
      <c r="AK4007" s="3"/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</row>
    <row r="4008" spans="24:49" ht="11.25"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  <c r="AI4008" s="3"/>
      <c r="AJ4008" s="3"/>
      <c r="AK4008" s="3"/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</row>
    <row r="4009" spans="24:49" ht="11.25"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  <c r="AI4009" s="3"/>
      <c r="AJ4009" s="3"/>
      <c r="AK4009" s="3"/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</row>
    <row r="4010" spans="24:49" ht="11.25"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  <c r="AI4010" s="3"/>
      <c r="AJ4010" s="3"/>
      <c r="AK4010" s="3"/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</row>
    <row r="4011" spans="24:49" ht="11.25"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  <c r="AI4011" s="3"/>
      <c r="AJ4011" s="3"/>
      <c r="AK4011" s="3"/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</row>
    <row r="4012" spans="24:49" ht="11.25"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  <c r="AI4012" s="3"/>
      <c r="AJ4012" s="3"/>
      <c r="AK4012" s="3"/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</row>
    <row r="4013" spans="24:49" ht="11.25"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  <c r="AI4013" s="3"/>
      <c r="AJ4013" s="3"/>
      <c r="AK4013" s="3"/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</row>
    <row r="4014" spans="24:49" ht="11.25"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  <c r="AK4014" s="3"/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</row>
    <row r="4015" spans="24:49" ht="11.25"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  <c r="AI4015" s="3"/>
      <c r="AJ4015" s="3"/>
      <c r="AK4015" s="3"/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</row>
    <row r="4016" spans="24:49" ht="11.25"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  <c r="AI4016" s="3"/>
      <c r="AJ4016" s="3"/>
      <c r="AK4016" s="3"/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</row>
    <row r="4017" spans="24:49" ht="11.25"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  <c r="AI4017" s="3"/>
      <c r="AJ4017" s="3"/>
      <c r="AK4017" s="3"/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</row>
    <row r="4018" spans="24:49" ht="11.25"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  <c r="AI4018" s="3"/>
      <c r="AJ4018" s="3"/>
      <c r="AK4018" s="3"/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</row>
    <row r="4019" spans="24:49" ht="11.25"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  <c r="AI4019" s="3"/>
      <c r="AJ4019" s="3"/>
      <c r="AK4019" s="3"/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</row>
    <row r="4020" spans="24:49" ht="11.25"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  <c r="AI4020" s="3"/>
      <c r="AJ4020" s="3"/>
      <c r="AK4020" s="3"/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</row>
    <row r="4021" spans="24:49" ht="11.25"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  <c r="AI4021" s="3"/>
      <c r="AJ4021" s="3"/>
      <c r="AK4021" s="3"/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</row>
    <row r="4022" spans="24:49" ht="11.25"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  <c r="AI4022" s="3"/>
      <c r="AJ4022" s="3"/>
      <c r="AK4022" s="3"/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</row>
    <row r="4023" spans="24:49" ht="11.25"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  <c r="AI4023" s="3"/>
      <c r="AJ4023" s="3"/>
      <c r="AK4023" s="3"/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</row>
    <row r="4024" spans="24:49" ht="11.25"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  <c r="AI4024" s="3"/>
      <c r="AJ4024" s="3"/>
      <c r="AK4024" s="3"/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</row>
    <row r="4025" spans="24:49" ht="11.25"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  <c r="AI4025" s="3"/>
      <c r="AJ4025" s="3"/>
      <c r="AK4025" s="3"/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</row>
    <row r="4026" spans="24:49" ht="11.25"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  <c r="AI4026" s="3"/>
      <c r="AJ4026" s="3"/>
      <c r="AK4026" s="3"/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</row>
    <row r="4027" spans="24:49" ht="11.25"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  <c r="AI4027" s="3"/>
      <c r="AJ4027" s="3"/>
      <c r="AK4027" s="3"/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</row>
    <row r="4028" spans="24:49" ht="11.25"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  <c r="AI4028" s="3"/>
      <c r="AJ4028" s="3"/>
      <c r="AK4028" s="3"/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</row>
    <row r="4029" spans="24:49" ht="11.25"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  <c r="AI4029" s="3"/>
      <c r="AJ4029" s="3"/>
      <c r="AK4029" s="3"/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</row>
    <row r="4030" spans="24:49" ht="11.25"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  <c r="AI4030" s="3"/>
      <c r="AJ4030" s="3"/>
      <c r="AK4030" s="3"/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</row>
    <row r="4031" spans="24:49" ht="11.25"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  <c r="AI4031" s="3"/>
      <c r="AJ4031" s="3"/>
      <c r="AK4031" s="3"/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</row>
    <row r="4032" spans="24:49" ht="11.25"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  <c r="AI4032" s="3"/>
      <c r="AJ4032" s="3"/>
      <c r="AK4032" s="3"/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</row>
    <row r="4033" spans="24:49" ht="11.25"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  <c r="AI4033" s="3"/>
      <c r="AJ4033" s="3"/>
      <c r="AK4033" s="3"/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</row>
    <row r="4034" spans="24:49" ht="11.25"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  <c r="AK4034" s="3"/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</row>
    <row r="4035" spans="24:49" ht="11.25"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  <c r="AI4035" s="3"/>
      <c r="AJ4035" s="3"/>
      <c r="AK4035" s="3"/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</row>
    <row r="4036" spans="24:49" ht="11.25"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  <c r="AI4036" s="3"/>
      <c r="AJ4036" s="3"/>
      <c r="AK4036" s="3"/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</row>
    <row r="4037" spans="24:49" ht="11.25"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  <c r="AI4037" s="3"/>
      <c r="AJ4037" s="3"/>
      <c r="AK4037" s="3"/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</row>
    <row r="4038" spans="24:49" ht="11.25"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  <c r="AI4038" s="3"/>
      <c r="AJ4038" s="3"/>
      <c r="AK4038" s="3"/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</row>
    <row r="4039" spans="24:49" ht="11.25"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  <c r="AI4039" s="3"/>
      <c r="AJ4039" s="3"/>
      <c r="AK4039" s="3"/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</row>
    <row r="4040" spans="24:49" ht="11.25"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  <c r="AI4040" s="3"/>
      <c r="AJ4040" s="3"/>
      <c r="AK4040" s="3"/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</row>
    <row r="4041" spans="24:49" ht="11.25"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  <c r="AI4041" s="3"/>
      <c r="AJ4041" s="3"/>
      <c r="AK4041" s="3"/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</row>
    <row r="4042" spans="24:49" ht="11.25"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  <c r="AI4042" s="3"/>
      <c r="AJ4042" s="3"/>
      <c r="AK4042" s="3"/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</row>
    <row r="4043" spans="24:49" ht="11.25"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  <c r="AI4043" s="3"/>
      <c r="AJ4043" s="3"/>
      <c r="AK4043" s="3"/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</row>
    <row r="4044" spans="24:49" ht="11.25"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  <c r="AI4044" s="3"/>
      <c r="AJ4044" s="3"/>
      <c r="AK4044" s="3"/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</row>
    <row r="4045" spans="24:49" ht="11.25"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  <c r="AI4045" s="3"/>
      <c r="AJ4045" s="3"/>
      <c r="AK4045" s="3"/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</row>
    <row r="4046" spans="24:49" ht="11.25"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  <c r="AI4046" s="3"/>
      <c r="AJ4046" s="3"/>
      <c r="AK4046" s="3"/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</row>
    <row r="4047" spans="24:49" ht="11.25"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  <c r="AI4047" s="3"/>
      <c r="AJ4047" s="3"/>
      <c r="AK4047" s="3"/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</row>
    <row r="4048" spans="24:49" ht="11.25"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  <c r="AI4048" s="3"/>
      <c r="AJ4048" s="3"/>
      <c r="AK4048" s="3"/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</row>
    <row r="4049" spans="24:49" ht="11.25"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  <c r="AI4049" s="3"/>
      <c r="AJ4049" s="3"/>
      <c r="AK4049" s="3"/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</row>
    <row r="4050" spans="24:49" ht="11.25"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  <c r="AI4050" s="3"/>
      <c r="AJ4050" s="3"/>
      <c r="AK4050" s="3"/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</row>
    <row r="4051" spans="24:49" ht="11.25"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  <c r="AI4051" s="3"/>
      <c r="AJ4051" s="3"/>
      <c r="AK4051" s="3"/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</row>
    <row r="4052" spans="24:49" ht="11.25"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  <c r="AI4052" s="3"/>
      <c r="AJ4052" s="3"/>
      <c r="AK4052" s="3"/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</row>
    <row r="4053" spans="24:49" ht="11.25"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  <c r="AK4053" s="3"/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</row>
    <row r="4054" spans="24:49" ht="11.25"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  <c r="AI4054" s="3"/>
      <c r="AJ4054" s="3"/>
      <c r="AK4054" s="3"/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</row>
    <row r="4055" spans="24:49" ht="11.25"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  <c r="AI4055" s="3"/>
      <c r="AJ4055" s="3"/>
      <c r="AK4055" s="3"/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</row>
    <row r="4056" spans="24:49" ht="11.25"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  <c r="AI4056" s="3"/>
      <c r="AJ4056" s="3"/>
      <c r="AK4056" s="3"/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</row>
    <row r="4057" spans="24:49" ht="11.25"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  <c r="AI4057" s="3"/>
      <c r="AJ4057" s="3"/>
      <c r="AK4057" s="3"/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</row>
    <row r="4058" spans="24:49" ht="11.25"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  <c r="AI4058" s="3"/>
      <c r="AJ4058" s="3"/>
      <c r="AK4058" s="3"/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</row>
    <row r="4059" spans="24:49" ht="11.25"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  <c r="AI4059" s="3"/>
      <c r="AJ4059" s="3"/>
      <c r="AK4059" s="3"/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</row>
    <row r="4060" spans="24:49" ht="11.25"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  <c r="AI4060" s="3"/>
      <c r="AJ4060" s="3"/>
      <c r="AK4060" s="3"/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</row>
    <row r="4061" spans="24:49" ht="11.25"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  <c r="AI4061" s="3"/>
      <c r="AJ4061" s="3"/>
      <c r="AK4061" s="3"/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</row>
    <row r="4062" spans="24:49" ht="11.25"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  <c r="AI4062" s="3"/>
      <c r="AJ4062" s="3"/>
      <c r="AK4062" s="3"/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</row>
    <row r="4063" spans="24:49" ht="11.25"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  <c r="AI4063" s="3"/>
      <c r="AJ4063" s="3"/>
      <c r="AK4063" s="3"/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</row>
    <row r="4064" spans="24:49" ht="11.25"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  <c r="AI4064" s="3"/>
      <c r="AJ4064" s="3"/>
      <c r="AK4064" s="3"/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</row>
    <row r="4065" spans="24:49" ht="11.25"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  <c r="AI4065" s="3"/>
      <c r="AJ4065" s="3"/>
      <c r="AK4065" s="3"/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</row>
    <row r="4066" spans="24:49" ht="11.25"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  <c r="AI4066" s="3"/>
      <c r="AJ4066" s="3"/>
      <c r="AK4066" s="3"/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</row>
    <row r="4067" spans="24:49" ht="11.25"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  <c r="AI4067" s="3"/>
      <c r="AJ4067" s="3"/>
      <c r="AK4067" s="3"/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</row>
    <row r="4068" spans="24:49" ht="11.25"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  <c r="AI4068" s="3"/>
      <c r="AJ4068" s="3"/>
      <c r="AK4068" s="3"/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</row>
    <row r="4069" spans="24:49" ht="11.25"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  <c r="AI4069" s="3"/>
      <c r="AJ4069" s="3"/>
      <c r="AK4069" s="3"/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</row>
    <row r="4070" spans="24:49" ht="11.25"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  <c r="AI4070" s="3"/>
      <c r="AJ4070" s="3"/>
      <c r="AK4070" s="3"/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</row>
    <row r="4071" spans="24:49" ht="11.25"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  <c r="AI4071" s="3"/>
      <c r="AJ4071" s="3"/>
      <c r="AK4071" s="3"/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</row>
    <row r="4072" spans="24:49" ht="11.25"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  <c r="AI4072" s="3"/>
      <c r="AJ4072" s="3"/>
      <c r="AK4072" s="3"/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</row>
    <row r="4073" spans="24:49" ht="11.25"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  <c r="AI4073" s="3"/>
      <c r="AJ4073" s="3"/>
      <c r="AK4073" s="3"/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</row>
    <row r="4074" spans="24:49" ht="11.25"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  <c r="AI4074" s="3"/>
      <c r="AJ4074" s="3"/>
      <c r="AK4074" s="3"/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</row>
    <row r="4075" spans="24:49" ht="11.25"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  <c r="AI4075" s="3"/>
      <c r="AJ4075" s="3"/>
      <c r="AK4075" s="3"/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</row>
    <row r="4076" spans="24:49" ht="11.25"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  <c r="AI4076" s="3"/>
      <c r="AJ4076" s="3"/>
      <c r="AK4076" s="3"/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</row>
    <row r="4077" spans="24:49" ht="11.25"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  <c r="AI4077" s="3"/>
      <c r="AJ4077" s="3"/>
      <c r="AK4077" s="3"/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</row>
    <row r="4078" spans="24:49" ht="11.25"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  <c r="AI4078" s="3"/>
      <c r="AJ4078" s="3"/>
      <c r="AK4078" s="3"/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</row>
    <row r="4079" spans="24:49" ht="11.25"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  <c r="AI4079" s="3"/>
      <c r="AJ4079" s="3"/>
      <c r="AK4079" s="3"/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</row>
    <row r="4080" spans="24:49" ht="11.25"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  <c r="AI4080" s="3"/>
      <c r="AJ4080" s="3"/>
      <c r="AK4080" s="3"/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</row>
    <row r="4081" spans="24:49" ht="11.25"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  <c r="AI4081" s="3"/>
      <c r="AJ4081" s="3"/>
      <c r="AK4081" s="3"/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</row>
    <row r="4082" spans="24:49" ht="11.25"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  <c r="AI4082" s="3"/>
      <c r="AJ4082" s="3"/>
      <c r="AK4082" s="3"/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</row>
    <row r="4083" spans="24:49" ht="11.25"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  <c r="AI4083" s="3"/>
      <c r="AJ4083" s="3"/>
      <c r="AK4083" s="3"/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</row>
    <row r="4084" spans="24:49" ht="11.25"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  <c r="AI4084" s="3"/>
      <c r="AJ4084" s="3"/>
      <c r="AK4084" s="3"/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</row>
    <row r="4085" spans="24:49" ht="11.25"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  <c r="AI4085" s="3"/>
      <c r="AJ4085" s="3"/>
      <c r="AK4085" s="3"/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</row>
    <row r="4086" spans="24:49" ht="11.25"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  <c r="AI4086" s="3"/>
      <c r="AJ4086" s="3"/>
      <c r="AK4086" s="3"/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</row>
    <row r="4087" spans="24:49" ht="11.25"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  <c r="AI4087" s="3"/>
      <c r="AJ4087" s="3"/>
      <c r="AK4087" s="3"/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</row>
    <row r="4088" spans="24:49" ht="11.25"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  <c r="AI4088" s="3"/>
      <c r="AJ4088" s="3"/>
      <c r="AK4088" s="3"/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</row>
    <row r="4089" spans="24:49" ht="11.25"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  <c r="AI4089" s="3"/>
      <c r="AJ4089" s="3"/>
      <c r="AK4089" s="3"/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</row>
    <row r="4090" spans="24:49" ht="11.25"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  <c r="AI4090" s="3"/>
      <c r="AJ4090" s="3"/>
      <c r="AK4090" s="3"/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</row>
    <row r="4091" spans="24:49" ht="11.25"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  <c r="AI4091" s="3"/>
      <c r="AJ4091" s="3"/>
      <c r="AK4091" s="3"/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</row>
    <row r="4092" spans="24:49" ht="11.25"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  <c r="AI4092" s="3"/>
      <c r="AJ4092" s="3"/>
      <c r="AK4092" s="3"/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</row>
    <row r="4093" spans="24:49" ht="11.25"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  <c r="AI4093" s="3"/>
      <c r="AJ4093" s="3"/>
      <c r="AK4093" s="3"/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</row>
    <row r="4094" spans="24:49" ht="11.25"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  <c r="AI4094" s="3"/>
      <c r="AJ4094" s="3"/>
      <c r="AK4094" s="3"/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</row>
    <row r="4095" spans="24:49" ht="11.25"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  <c r="AI4095" s="3"/>
      <c r="AJ4095" s="3"/>
      <c r="AK4095" s="3"/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</row>
    <row r="4096" spans="24:49" ht="11.25"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  <c r="AI4096" s="3"/>
      <c r="AJ4096" s="3"/>
      <c r="AK4096" s="3"/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</row>
    <row r="4097" spans="24:49" ht="11.25"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  <c r="AI4097" s="3"/>
      <c r="AJ4097" s="3"/>
      <c r="AK4097" s="3"/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</row>
    <row r="4098" spans="24:49" ht="11.25"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  <c r="AI4098" s="3"/>
      <c r="AJ4098" s="3"/>
      <c r="AK4098" s="3"/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</row>
    <row r="4099" spans="24:49" ht="11.25"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  <c r="AI4099" s="3"/>
      <c r="AJ4099" s="3"/>
      <c r="AK4099" s="3"/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</row>
    <row r="4100" spans="24:49" ht="11.25"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  <c r="AI4100" s="3"/>
      <c r="AJ4100" s="3"/>
      <c r="AK4100" s="3"/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</row>
    <row r="4101" spans="24:49" ht="11.25"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  <c r="AI4101" s="3"/>
      <c r="AJ4101" s="3"/>
      <c r="AK4101" s="3"/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</row>
    <row r="4102" spans="24:49" ht="11.25"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  <c r="AI4102" s="3"/>
      <c r="AJ4102" s="3"/>
      <c r="AK4102" s="3"/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</row>
    <row r="4103" spans="24:49" ht="11.25"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  <c r="AI4103" s="3"/>
      <c r="AJ4103" s="3"/>
      <c r="AK4103" s="3"/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</row>
    <row r="4104" spans="24:49" ht="11.25"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  <c r="AI4104" s="3"/>
      <c r="AJ4104" s="3"/>
      <c r="AK4104" s="3"/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</row>
    <row r="4105" spans="24:49" ht="11.25"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  <c r="AI4105" s="3"/>
      <c r="AJ4105" s="3"/>
      <c r="AK4105" s="3"/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</row>
    <row r="4106" spans="24:49" ht="11.25"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  <c r="AI4106" s="3"/>
      <c r="AJ4106" s="3"/>
      <c r="AK4106" s="3"/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</row>
    <row r="4107" spans="24:49" ht="11.25"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  <c r="AI4107" s="3"/>
      <c r="AJ4107" s="3"/>
      <c r="AK4107" s="3"/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</row>
    <row r="4108" spans="24:49" ht="11.25"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  <c r="AI4108" s="3"/>
      <c r="AJ4108" s="3"/>
      <c r="AK4108" s="3"/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</row>
    <row r="4109" spans="24:49" ht="11.25"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  <c r="AI4109" s="3"/>
      <c r="AJ4109" s="3"/>
      <c r="AK4109" s="3"/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</row>
    <row r="4110" spans="24:49" ht="11.25"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  <c r="AI4110" s="3"/>
      <c r="AJ4110" s="3"/>
      <c r="AK4110" s="3"/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</row>
    <row r="4111" spans="24:49" ht="11.25"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  <c r="AI4111" s="3"/>
      <c r="AJ4111" s="3"/>
      <c r="AK4111" s="3"/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</row>
    <row r="4112" spans="24:49" ht="11.25"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  <c r="AI4112" s="3"/>
      <c r="AJ4112" s="3"/>
      <c r="AK4112" s="3"/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</row>
    <row r="4113" spans="24:49" ht="11.25"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  <c r="AI4113" s="3"/>
      <c r="AJ4113" s="3"/>
      <c r="AK4113" s="3"/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</row>
    <row r="4114" spans="24:49" ht="11.25"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  <c r="AI4114" s="3"/>
      <c r="AJ4114" s="3"/>
      <c r="AK4114" s="3"/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</row>
    <row r="4115" spans="24:49" ht="11.25"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  <c r="AI4115" s="3"/>
      <c r="AJ4115" s="3"/>
      <c r="AK4115" s="3"/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</row>
    <row r="4116" spans="24:49" ht="11.25"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  <c r="AI4116" s="3"/>
      <c r="AJ4116" s="3"/>
      <c r="AK4116" s="3"/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</row>
    <row r="4117" spans="24:49" ht="11.25"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  <c r="AI4117" s="3"/>
      <c r="AJ4117" s="3"/>
      <c r="AK4117" s="3"/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</row>
    <row r="4118" spans="24:49" ht="11.25"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  <c r="AI4118" s="3"/>
      <c r="AJ4118" s="3"/>
      <c r="AK4118" s="3"/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</row>
    <row r="4119" spans="24:49" ht="11.25"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  <c r="AI4119" s="3"/>
      <c r="AJ4119" s="3"/>
      <c r="AK4119" s="3"/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</row>
    <row r="4120" spans="24:49" ht="11.25"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  <c r="AI4120" s="3"/>
      <c r="AJ4120" s="3"/>
      <c r="AK4120" s="3"/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</row>
    <row r="4121" spans="24:49" ht="11.25"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  <c r="AI4121" s="3"/>
      <c r="AJ4121" s="3"/>
      <c r="AK4121" s="3"/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</row>
    <row r="4122" spans="24:49" ht="11.25"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  <c r="AI4122" s="3"/>
      <c r="AJ4122" s="3"/>
      <c r="AK4122" s="3"/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</row>
    <row r="4123" spans="24:49" ht="11.25"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  <c r="AI4123" s="3"/>
      <c r="AJ4123" s="3"/>
      <c r="AK4123" s="3"/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</row>
    <row r="4124" spans="24:49" ht="11.25"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  <c r="AI4124" s="3"/>
      <c r="AJ4124" s="3"/>
      <c r="AK4124" s="3"/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</row>
    <row r="4125" spans="24:49" ht="11.25"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  <c r="AI4125" s="3"/>
      <c r="AJ4125" s="3"/>
      <c r="AK4125" s="3"/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</row>
    <row r="4126" spans="24:49" ht="11.25"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  <c r="AI4126" s="3"/>
      <c r="AJ4126" s="3"/>
      <c r="AK4126" s="3"/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</row>
    <row r="4127" spans="24:49" ht="11.25"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  <c r="AI4127" s="3"/>
      <c r="AJ4127" s="3"/>
      <c r="AK4127" s="3"/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</row>
    <row r="4128" spans="24:49" ht="11.25"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  <c r="AI4128" s="3"/>
      <c r="AJ4128" s="3"/>
      <c r="AK4128" s="3"/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</row>
    <row r="4129" spans="24:49" ht="11.25"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  <c r="AI4129" s="3"/>
      <c r="AJ4129" s="3"/>
      <c r="AK4129" s="3"/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</row>
    <row r="4130" spans="24:49" ht="11.25"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  <c r="AK4130" s="3"/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</row>
    <row r="4131" spans="24:49" ht="11.25"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  <c r="AI4131" s="3"/>
      <c r="AJ4131" s="3"/>
      <c r="AK4131" s="3"/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</row>
    <row r="4132" spans="24:49" ht="11.25"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  <c r="AI4132" s="3"/>
      <c r="AJ4132" s="3"/>
      <c r="AK4132" s="3"/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</row>
    <row r="4133" spans="24:49" ht="11.25"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  <c r="AI4133" s="3"/>
      <c r="AJ4133" s="3"/>
      <c r="AK4133" s="3"/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</row>
    <row r="4134" spans="24:49" ht="11.25"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  <c r="AI4134" s="3"/>
      <c r="AJ4134" s="3"/>
      <c r="AK4134" s="3"/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</row>
    <row r="4135" spans="24:49" ht="11.25"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  <c r="AI4135" s="3"/>
      <c r="AJ4135" s="3"/>
      <c r="AK4135" s="3"/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</row>
    <row r="4136" spans="24:49" ht="11.25"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  <c r="AI4136" s="3"/>
      <c r="AJ4136" s="3"/>
      <c r="AK4136" s="3"/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</row>
    <row r="4137" spans="24:49" ht="11.25"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  <c r="AI4137" s="3"/>
      <c r="AJ4137" s="3"/>
      <c r="AK4137" s="3"/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</row>
    <row r="4138" spans="24:49" ht="11.25"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  <c r="AI4138" s="3"/>
      <c r="AJ4138" s="3"/>
      <c r="AK4138" s="3"/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</row>
    <row r="4139" spans="24:49" ht="11.25"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  <c r="AI4139" s="3"/>
      <c r="AJ4139" s="3"/>
      <c r="AK4139" s="3"/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</row>
    <row r="4140" spans="24:49" ht="11.25"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  <c r="AI4140" s="3"/>
      <c r="AJ4140" s="3"/>
      <c r="AK4140" s="3"/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</row>
    <row r="4141" spans="24:49" ht="11.25"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  <c r="AI4141" s="3"/>
      <c r="AJ4141" s="3"/>
      <c r="AK4141" s="3"/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</row>
    <row r="4142" spans="24:49" ht="11.25"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  <c r="AI4142" s="3"/>
      <c r="AJ4142" s="3"/>
      <c r="AK4142" s="3"/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</row>
    <row r="4143" spans="24:49" ht="11.25"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  <c r="AI4143" s="3"/>
      <c r="AJ4143" s="3"/>
      <c r="AK4143" s="3"/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</row>
    <row r="4144" spans="24:49" ht="11.25"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  <c r="AI4144" s="3"/>
      <c r="AJ4144" s="3"/>
      <c r="AK4144" s="3"/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</row>
    <row r="4145" spans="24:49" ht="11.25"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  <c r="AI4145" s="3"/>
      <c r="AJ4145" s="3"/>
      <c r="AK4145" s="3"/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</row>
    <row r="4146" spans="24:49" ht="11.25"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  <c r="AI4146" s="3"/>
      <c r="AJ4146" s="3"/>
      <c r="AK4146" s="3"/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</row>
    <row r="4147" spans="24:49" ht="11.25"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  <c r="AI4147" s="3"/>
      <c r="AJ4147" s="3"/>
      <c r="AK4147" s="3"/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</row>
    <row r="4148" spans="24:49" ht="11.25"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  <c r="AI4148" s="3"/>
      <c r="AJ4148" s="3"/>
      <c r="AK4148" s="3"/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</row>
    <row r="4149" spans="24:49" ht="11.25"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  <c r="AI4149" s="3"/>
      <c r="AJ4149" s="3"/>
      <c r="AK4149" s="3"/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</row>
    <row r="4150" spans="24:49" ht="11.25"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  <c r="AI4150" s="3"/>
      <c r="AJ4150" s="3"/>
      <c r="AK4150" s="3"/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</row>
    <row r="4151" spans="24:49" ht="11.25"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  <c r="AI4151" s="3"/>
      <c r="AJ4151" s="3"/>
      <c r="AK4151" s="3"/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</row>
    <row r="4152" spans="24:49" ht="11.25"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  <c r="AI4152" s="3"/>
      <c r="AJ4152" s="3"/>
      <c r="AK4152" s="3"/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</row>
    <row r="4153" spans="24:49" ht="11.25"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  <c r="AI4153" s="3"/>
      <c r="AJ4153" s="3"/>
      <c r="AK4153" s="3"/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</row>
    <row r="4154" spans="24:49" ht="11.25"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  <c r="AI4154" s="3"/>
      <c r="AJ4154" s="3"/>
      <c r="AK4154" s="3"/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</row>
    <row r="4155" spans="24:49" ht="11.25"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  <c r="AI4155" s="3"/>
      <c r="AJ4155" s="3"/>
      <c r="AK4155" s="3"/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</row>
    <row r="4156" spans="24:49" ht="11.25"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  <c r="AI4156" s="3"/>
      <c r="AJ4156" s="3"/>
      <c r="AK4156" s="3"/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</row>
    <row r="4157" spans="24:49" ht="11.25"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  <c r="AI4157" s="3"/>
      <c r="AJ4157" s="3"/>
      <c r="AK4157" s="3"/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</row>
    <row r="4158" spans="24:49" ht="11.25"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  <c r="AI4158" s="3"/>
      <c r="AJ4158" s="3"/>
      <c r="AK4158" s="3"/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</row>
    <row r="4159" spans="24:49" ht="11.25"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  <c r="AI4159" s="3"/>
      <c r="AJ4159" s="3"/>
      <c r="AK4159" s="3"/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</row>
    <row r="4160" spans="24:49" ht="11.25"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  <c r="AI4160" s="3"/>
      <c r="AJ4160" s="3"/>
      <c r="AK4160" s="3"/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</row>
    <row r="4161" spans="24:49" ht="11.25"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  <c r="AI4161" s="3"/>
      <c r="AJ4161" s="3"/>
      <c r="AK4161" s="3"/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</row>
    <row r="4162" spans="24:49" ht="11.25"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  <c r="AI4162" s="3"/>
      <c r="AJ4162" s="3"/>
      <c r="AK4162" s="3"/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</row>
    <row r="4163" spans="24:49" ht="11.25"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  <c r="AI4163" s="3"/>
      <c r="AJ4163" s="3"/>
      <c r="AK4163" s="3"/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</row>
    <row r="4164" spans="24:49" ht="11.25"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  <c r="AI4164" s="3"/>
      <c r="AJ4164" s="3"/>
      <c r="AK4164" s="3"/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</row>
    <row r="4165" spans="24:49" ht="11.25"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  <c r="AI4165" s="3"/>
      <c r="AJ4165" s="3"/>
      <c r="AK4165" s="3"/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</row>
    <row r="4166" spans="24:49" ht="11.25"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  <c r="AI4166" s="3"/>
      <c r="AJ4166" s="3"/>
      <c r="AK4166" s="3"/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</row>
    <row r="4167" spans="24:49" ht="11.25"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  <c r="AI4167" s="3"/>
      <c r="AJ4167" s="3"/>
      <c r="AK4167" s="3"/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</row>
    <row r="4168" spans="24:49" ht="11.25"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  <c r="AI4168" s="3"/>
      <c r="AJ4168" s="3"/>
      <c r="AK4168" s="3"/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</row>
    <row r="4169" spans="24:49" ht="11.25"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  <c r="AI4169" s="3"/>
      <c r="AJ4169" s="3"/>
      <c r="AK4169" s="3"/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</row>
    <row r="4170" spans="24:49" ht="11.25"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  <c r="AI4170" s="3"/>
      <c r="AJ4170" s="3"/>
      <c r="AK4170" s="3"/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</row>
    <row r="4171" spans="24:49" ht="11.25"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  <c r="AI4171" s="3"/>
      <c r="AJ4171" s="3"/>
      <c r="AK4171" s="3"/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</row>
    <row r="4172" spans="24:49" ht="11.25"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  <c r="AI4172" s="3"/>
      <c r="AJ4172" s="3"/>
      <c r="AK4172" s="3"/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</row>
    <row r="4173" spans="24:49" ht="11.25"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  <c r="AI4173" s="3"/>
      <c r="AJ4173" s="3"/>
      <c r="AK4173" s="3"/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</row>
    <row r="4174" spans="24:49" ht="11.25"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  <c r="AI4174" s="3"/>
      <c r="AJ4174" s="3"/>
      <c r="AK4174" s="3"/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</row>
    <row r="4175" spans="24:49" ht="11.25"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  <c r="AI4175" s="3"/>
      <c r="AJ4175" s="3"/>
      <c r="AK4175" s="3"/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</row>
    <row r="4176" spans="24:49" ht="11.25"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  <c r="AI4176" s="3"/>
      <c r="AJ4176" s="3"/>
      <c r="AK4176" s="3"/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</row>
    <row r="4177" spans="24:49" ht="11.25"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  <c r="AI4177" s="3"/>
      <c r="AJ4177" s="3"/>
      <c r="AK4177" s="3"/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</row>
    <row r="4178" spans="24:49" ht="11.25"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  <c r="AI4178" s="3"/>
      <c r="AJ4178" s="3"/>
      <c r="AK4178" s="3"/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</row>
    <row r="4179" spans="24:49" ht="11.25"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  <c r="AI4179" s="3"/>
      <c r="AJ4179" s="3"/>
      <c r="AK4179" s="3"/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</row>
    <row r="4180" spans="24:49" ht="11.25"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  <c r="AI4180" s="3"/>
      <c r="AJ4180" s="3"/>
      <c r="AK4180" s="3"/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</row>
    <row r="4181" spans="24:49" ht="11.25"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  <c r="AI4181" s="3"/>
      <c r="AJ4181" s="3"/>
      <c r="AK4181" s="3"/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</row>
    <row r="4182" spans="24:49" ht="11.25"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  <c r="AI4182" s="3"/>
      <c r="AJ4182" s="3"/>
      <c r="AK4182" s="3"/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</row>
    <row r="4183" spans="24:49" ht="11.25"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  <c r="AI4183" s="3"/>
      <c r="AJ4183" s="3"/>
      <c r="AK4183" s="3"/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</row>
    <row r="4184" spans="24:49" ht="11.25"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  <c r="AI4184" s="3"/>
      <c r="AJ4184" s="3"/>
      <c r="AK4184" s="3"/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</row>
    <row r="4185" spans="24:49" ht="11.25"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  <c r="AI4185" s="3"/>
      <c r="AJ4185" s="3"/>
      <c r="AK4185" s="3"/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</row>
    <row r="4186" spans="24:49" ht="11.25"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  <c r="AI4186" s="3"/>
      <c r="AJ4186" s="3"/>
      <c r="AK4186" s="3"/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</row>
    <row r="4187" spans="24:49" ht="11.25"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  <c r="AI4187" s="3"/>
      <c r="AJ4187" s="3"/>
      <c r="AK4187" s="3"/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</row>
    <row r="4188" spans="24:49" ht="11.25"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  <c r="AK4188" s="3"/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</row>
    <row r="4189" spans="24:49" ht="11.25"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  <c r="AI4189" s="3"/>
      <c r="AJ4189" s="3"/>
      <c r="AK4189" s="3"/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</row>
    <row r="4190" spans="24:49" ht="11.25"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  <c r="AI4190" s="3"/>
      <c r="AJ4190" s="3"/>
      <c r="AK4190" s="3"/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</row>
    <row r="4191" spans="24:49" ht="11.25"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  <c r="AI4191" s="3"/>
      <c r="AJ4191" s="3"/>
      <c r="AK4191" s="3"/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</row>
    <row r="4192" spans="24:49" ht="11.25"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  <c r="AI4192" s="3"/>
      <c r="AJ4192" s="3"/>
      <c r="AK4192" s="3"/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</row>
    <row r="4193" spans="24:49" ht="11.25"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  <c r="AI4193" s="3"/>
      <c r="AJ4193" s="3"/>
      <c r="AK4193" s="3"/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</row>
    <row r="4194" spans="24:49" ht="11.25"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  <c r="AI4194" s="3"/>
      <c r="AJ4194" s="3"/>
      <c r="AK4194" s="3"/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</row>
    <row r="4195" spans="24:49" ht="11.25"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  <c r="AI4195" s="3"/>
      <c r="AJ4195" s="3"/>
      <c r="AK4195" s="3"/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</row>
    <row r="4196" spans="24:49" ht="11.25"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  <c r="AI4196" s="3"/>
      <c r="AJ4196" s="3"/>
      <c r="AK4196" s="3"/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</row>
    <row r="4197" spans="24:49" ht="11.25"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  <c r="AI4197" s="3"/>
      <c r="AJ4197" s="3"/>
      <c r="AK4197" s="3"/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</row>
    <row r="4198" spans="24:49" ht="11.25"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  <c r="AI4198" s="3"/>
      <c r="AJ4198" s="3"/>
      <c r="AK4198" s="3"/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</row>
    <row r="4199" spans="24:49" ht="11.25"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  <c r="AI4199" s="3"/>
      <c r="AJ4199" s="3"/>
      <c r="AK4199" s="3"/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</row>
    <row r="4200" spans="24:49" ht="11.25"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  <c r="AI4200" s="3"/>
      <c r="AJ4200" s="3"/>
      <c r="AK4200" s="3"/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</row>
    <row r="4201" spans="24:49" ht="11.25"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  <c r="AI4201" s="3"/>
      <c r="AJ4201" s="3"/>
      <c r="AK4201" s="3"/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</row>
    <row r="4202" spans="24:49" ht="11.25"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  <c r="AI4202" s="3"/>
      <c r="AJ4202" s="3"/>
      <c r="AK4202" s="3"/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</row>
    <row r="4203" spans="24:49" ht="11.25"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  <c r="AI4203" s="3"/>
      <c r="AJ4203" s="3"/>
      <c r="AK4203" s="3"/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</row>
    <row r="4204" spans="24:49" ht="11.25"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  <c r="AI4204" s="3"/>
      <c r="AJ4204" s="3"/>
      <c r="AK4204" s="3"/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</row>
    <row r="4205" spans="24:49" ht="11.25"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  <c r="AI4205" s="3"/>
      <c r="AJ4205" s="3"/>
      <c r="AK4205" s="3"/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</row>
    <row r="4206" spans="24:49" ht="11.25"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  <c r="AI4206" s="3"/>
      <c r="AJ4206" s="3"/>
      <c r="AK4206" s="3"/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</row>
    <row r="4207" spans="24:49" ht="11.25"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  <c r="AI4207" s="3"/>
      <c r="AJ4207" s="3"/>
      <c r="AK4207" s="3"/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</row>
    <row r="4208" spans="24:49" ht="11.25"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  <c r="AI4208" s="3"/>
      <c r="AJ4208" s="3"/>
      <c r="AK4208" s="3"/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</row>
    <row r="4209" spans="24:49" ht="11.25"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  <c r="AI4209" s="3"/>
      <c r="AJ4209" s="3"/>
      <c r="AK4209" s="3"/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</row>
    <row r="4210" spans="24:49" ht="11.25"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  <c r="AI4210" s="3"/>
      <c r="AJ4210" s="3"/>
      <c r="AK4210" s="3"/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</row>
    <row r="4211" spans="24:49" ht="11.25"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  <c r="AI4211" s="3"/>
      <c r="AJ4211" s="3"/>
      <c r="AK4211" s="3"/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</row>
    <row r="4212" spans="24:49" ht="11.25"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  <c r="AI4212" s="3"/>
      <c r="AJ4212" s="3"/>
      <c r="AK4212" s="3"/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</row>
    <row r="4213" spans="24:49" ht="11.25"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  <c r="AI4213" s="3"/>
      <c r="AJ4213" s="3"/>
      <c r="AK4213" s="3"/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</row>
    <row r="4214" spans="24:49" ht="11.25"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  <c r="AI4214" s="3"/>
      <c r="AJ4214" s="3"/>
      <c r="AK4214" s="3"/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</row>
    <row r="4215" spans="24:49" ht="11.25"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  <c r="AI4215" s="3"/>
      <c r="AJ4215" s="3"/>
      <c r="AK4215" s="3"/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</row>
    <row r="4216" spans="24:49" ht="11.25"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  <c r="AI4216" s="3"/>
      <c r="AJ4216" s="3"/>
      <c r="AK4216" s="3"/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</row>
    <row r="4217" spans="24:49" ht="11.25"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  <c r="AI4217" s="3"/>
      <c r="AJ4217" s="3"/>
      <c r="AK4217" s="3"/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</row>
    <row r="4218" spans="24:49" ht="11.25"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  <c r="AI4218" s="3"/>
      <c r="AJ4218" s="3"/>
      <c r="AK4218" s="3"/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</row>
    <row r="4219" spans="24:49" ht="11.25"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  <c r="AI4219" s="3"/>
      <c r="AJ4219" s="3"/>
      <c r="AK4219" s="3"/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</row>
    <row r="4220" spans="24:49" ht="11.25"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  <c r="AI4220" s="3"/>
      <c r="AJ4220" s="3"/>
      <c r="AK4220" s="3"/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</row>
    <row r="4221" spans="24:49" ht="11.25"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  <c r="AI4221" s="3"/>
      <c r="AJ4221" s="3"/>
      <c r="AK4221" s="3"/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</row>
    <row r="4222" spans="24:49" ht="11.25"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  <c r="AI4222" s="3"/>
      <c r="AJ4222" s="3"/>
      <c r="AK4222" s="3"/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</row>
    <row r="4223" spans="24:49" ht="11.25"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  <c r="AI4223" s="3"/>
      <c r="AJ4223" s="3"/>
      <c r="AK4223" s="3"/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</row>
    <row r="4224" spans="24:49" ht="11.25"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  <c r="AI4224" s="3"/>
      <c r="AJ4224" s="3"/>
      <c r="AK4224" s="3"/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</row>
    <row r="4225" spans="24:49" ht="11.25"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  <c r="AI4225" s="3"/>
      <c r="AJ4225" s="3"/>
      <c r="AK4225" s="3"/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</row>
    <row r="4226" spans="24:49" ht="11.25"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  <c r="AI4226" s="3"/>
      <c r="AJ4226" s="3"/>
      <c r="AK4226" s="3"/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</row>
    <row r="4227" spans="24:49" ht="11.25"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  <c r="AI4227" s="3"/>
      <c r="AJ4227" s="3"/>
      <c r="AK4227" s="3"/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</row>
    <row r="4228" spans="24:49" ht="11.25"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  <c r="AI4228" s="3"/>
      <c r="AJ4228" s="3"/>
      <c r="AK4228" s="3"/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</row>
    <row r="4229" spans="24:49" ht="11.25"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  <c r="AI4229" s="3"/>
      <c r="AJ4229" s="3"/>
      <c r="AK4229" s="3"/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</row>
    <row r="4230" spans="24:49" ht="11.25"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  <c r="AI4230" s="3"/>
      <c r="AJ4230" s="3"/>
      <c r="AK4230" s="3"/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</row>
    <row r="4231" spans="24:49" ht="11.25"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  <c r="AI4231" s="3"/>
      <c r="AJ4231" s="3"/>
      <c r="AK4231" s="3"/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</row>
    <row r="4232" spans="24:49" ht="11.25"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  <c r="AK4232" s="3"/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</row>
    <row r="4233" spans="24:49" ht="11.25"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  <c r="AI4233" s="3"/>
      <c r="AJ4233" s="3"/>
      <c r="AK4233" s="3"/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</row>
    <row r="4234" spans="24:49" ht="11.25"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  <c r="AI4234" s="3"/>
      <c r="AJ4234" s="3"/>
      <c r="AK4234" s="3"/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</row>
    <row r="4235" spans="24:49" ht="11.25"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  <c r="AI4235" s="3"/>
      <c r="AJ4235" s="3"/>
      <c r="AK4235" s="3"/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</row>
    <row r="4236" spans="24:49" ht="11.25"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  <c r="AI4236" s="3"/>
      <c r="AJ4236" s="3"/>
      <c r="AK4236" s="3"/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</row>
    <row r="4237" spans="24:49" ht="11.25"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  <c r="AI4237" s="3"/>
      <c r="AJ4237" s="3"/>
      <c r="AK4237" s="3"/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</row>
    <row r="4238" spans="24:49" ht="11.25"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  <c r="AI4238" s="3"/>
      <c r="AJ4238" s="3"/>
      <c r="AK4238" s="3"/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</row>
    <row r="4239" spans="24:49" ht="11.25"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  <c r="AI4239" s="3"/>
      <c r="AJ4239" s="3"/>
      <c r="AK4239" s="3"/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</row>
    <row r="4240" spans="24:49" ht="11.25"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  <c r="AI4240" s="3"/>
      <c r="AJ4240" s="3"/>
      <c r="AK4240" s="3"/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</row>
    <row r="4241" spans="24:49" ht="11.25"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  <c r="AI4241" s="3"/>
      <c r="AJ4241" s="3"/>
      <c r="AK4241" s="3"/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</row>
    <row r="4242" spans="24:49" ht="11.25"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  <c r="AI4242" s="3"/>
      <c r="AJ4242" s="3"/>
      <c r="AK4242" s="3"/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</row>
    <row r="4243" spans="24:49" ht="11.25"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  <c r="AI4243" s="3"/>
      <c r="AJ4243" s="3"/>
      <c r="AK4243" s="3"/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</row>
    <row r="4244" spans="24:49" ht="11.25"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  <c r="AI4244" s="3"/>
      <c r="AJ4244" s="3"/>
      <c r="AK4244" s="3"/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</row>
    <row r="4245" spans="24:49" ht="11.25"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  <c r="AI4245" s="3"/>
      <c r="AJ4245" s="3"/>
      <c r="AK4245" s="3"/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</row>
    <row r="4246" spans="24:49" ht="11.25"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  <c r="AI4246" s="3"/>
      <c r="AJ4246" s="3"/>
      <c r="AK4246" s="3"/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</row>
    <row r="4247" spans="24:49" ht="11.25"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  <c r="AI4247" s="3"/>
      <c r="AJ4247" s="3"/>
      <c r="AK4247" s="3"/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</row>
    <row r="4248" spans="24:49" ht="11.25"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  <c r="AI4248" s="3"/>
      <c r="AJ4248" s="3"/>
      <c r="AK4248" s="3"/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</row>
    <row r="4249" spans="24:49" ht="11.25"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  <c r="AI4249" s="3"/>
      <c r="AJ4249" s="3"/>
      <c r="AK4249" s="3"/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</row>
    <row r="4250" spans="24:49" ht="11.25"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  <c r="AI4250" s="3"/>
      <c r="AJ4250" s="3"/>
      <c r="AK4250" s="3"/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</row>
    <row r="4251" spans="24:49" ht="11.25"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  <c r="AI4251" s="3"/>
      <c r="AJ4251" s="3"/>
      <c r="AK4251" s="3"/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</row>
    <row r="4252" spans="24:49" ht="11.25"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  <c r="AI4252" s="3"/>
      <c r="AJ4252" s="3"/>
      <c r="AK4252" s="3"/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</row>
    <row r="4253" spans="24:49" ht="11.25"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  <c r="AI4253" s="3"/>
      <c r="AJ4253" s="3"/>
      <c r="AK4253" s="3"/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</row>
    <row r="4254" spans="24:49" ht="11.25"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  <c r="AI4254" s="3"/>
      <c r="AJ4254" s="3"/>
      <c r="AK4254" s="3"/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</row>
    <row r="4255" spans="24:49" ht="11.25"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  <c r="AI4255" s="3"/>
      <c r="AJ4255" s="3"/>
      <c r="AK4255" s="3"/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</row>
    <row r="4256" spans="24:49" ht="11.25"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  <c r="AI4256" s="3"/>
      <c r="AJ4256" s="3"/>
      <c r="AK4256" s="3"/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</row>
    <row r="4257" spans="24:49" ht="11.25"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  <c r="AI4257" s="3"/>
      <c r="AJ4257" s="3"/>
      <c r="AK4257" s="3"/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</row>
    <row r="4258" spans="24:49" ht="11.25"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  <c r="AI4258" s="3"/>
      <c r="AJ4258" s="3"/>
      <c r="AK4258" s="3"/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</row>
    <row r="4259" spans="24:49" ht="11.25"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  <c r="AI4259" s="3"/>
      <c r="AJ4259" s="3"/>
      <c r="AK4259" s="3"/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</row>
    <row r="4260" spans="24:49" ht="11.25"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  <c r="AI4260" s="3"/>
      <c r="AJ4260" s="3"/>
      <c r="AK4260" s="3"/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</row>
    <row r="4261" spans="24:49" ht="11.25"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  <c r="AI4261" s="3"/>
      <c r="AJ4261" s="3"/>
      <c r="AK4261" s="3"/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</row>
    <row r="4262" spans="24:49" ht="11.25"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  <c r="AI4262" s="3"/>
      <c r="AJ4262" s="3"/>
      <c r="AK4262" s="3"/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</row>
    <row r="4263" spans="24:49" ht="11.25"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  <c r="AI4263" s="3"/>
      <c r="AJ4263" s="3"/>
      <c r="AK4263" s="3"/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</row>
    <row r="4264" spans="24:49" ht="11.25"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  <c r="AI4264" s="3"/>
      <c r="AJ4264" s="3"/>
      <c r="AK4264" s="3"/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</row>
    <row r="4265" spans="24:49" ht="11.25"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  <c r="AI4265" s="3"/>
      <c r="AJ4265" s="3"/>
      <c r="AK4265" s="3"/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</row>
    <row r="4266" spans="24:49" ht="11.25"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  <c r="AI4266" s="3"/>
      <c r="AJ4266" s="3"/>
      <c r="AK4266" s="3"/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</row>
    <row r="4267" spans="24:49" ht="11.25"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  <c r="AI4267" s="3"/>
      <c r="AJ4267" s="3"/>
      <c r="AK4267" s="3"/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</row>
    <row r="4268" spans="24:49" ht="11.25"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  <c r="AI4268" s="3"/>
      <c r="AJ4268" s="3"/>
      <c r="AK4268" s="3"/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</row>
    <row r="4269" spans="24:49" ht="11.25"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  <c r="AI4269" s="3"/>
      <c r="AJ4269" s="3"/>
      <c r="AK4269" s="3"/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</row>
    <row r="4270" spans="24:49" ht="11.25"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  <c r="AI4270" s="3"/>
      <c r="AJ4270" s="3"/>
      <c r="AK4270" s="3"/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</row>
    <row r="4271" spans="24:49" ht="11.25"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  <c r="AI4271" s="3"/>
      <c r="AJ4271" s="3"/>
      <c r="AK4271" s="3"/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</row>
    <row r="4272" spans="24:49" ht="11.25"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  <c r="AI4272" s="3"/>
      <c r="AJ4272" s="3"/>
      <c r="AK4272" s="3"/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</row>
    <row r="4273" spans="24:49" ht="11.25"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  <c r="AI4273" s="3"/>
      <c r="AJ4273" s="3"/>
      <c r="AK4273" s="3"/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</row>
    <row r="4274" spans="24:49" ht="11.25"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  <c r="AI4274" s="3"/>
      <c r="AJ4274" s="3"/>
      <c r="AK4274" s="3"/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</row>
    <row r="4275" spans="24:49" ht="11.25"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  <c r="AI4275" s="3"/>
      <c r="AJ4275" s="3"/>
      <c r="AK4275" s="3"/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</row>
    <row r="4276" spans="24:49" ht="11.25"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  <c r="AI4276" s="3"/>
      <c r="AJ4276" s="3"/>
      <c r="AK4276" s="3"/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</row>
    <row r="4277" spans="24:49" ht="11.25"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  <c r="AI4277" s="3"/>
      <c r="AJ4277" s="3"/>
      <c r="AK4277" s="3"/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</row>
    <row r="4278" spans="24:49" ht="11.25"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  <c r="AI4278" s="3"/>
      <c r="AJ4278" s="3"/>
      <c r="AK4278" s="3"/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</row>
    <row r="4279" spans="24:49" ht="11.25"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  <c r="AI4279" s="3"/>
      <c r="AJ4279" s="3"/>
      <c r="AK4279" s="3"/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</row>
    <row r="4280" spans="24:49" ht="11.25"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  <c r="AI4280" s="3"/>
      <c r="AJ4280" s="3"/>
      <c r="AK4280" s="3"/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</row>
    <row r="4281" spans="24:49" ht="11.25"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  <c r="AI4281" s="3"/>
      <c r="AJ4281" s="3"/>
      <c r="AK4281" s="3"/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</row>
    <row r="4282" spans="24:49" ht="11.25"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  <c r="AI4282" s="3"/>
      <c r="AJ4282" s="3"/>
      <c r="AK4282" s="3"/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</row>
    <row r="4283" spans="24:49" ht="11.25"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  <c r="AI4283" s="3"/>
      <c r="AJ4283" s="3"/>
      <c r="AK4283" s="3"/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</row>
    <row r="4284" spans="24:49" ht="11.25"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  <c r="AI4284" s="3"/>
      <c r="AJ4284" s="3"/>
      <c r="AK4284" s="3"/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</row>
    <row r="4285" spans="24:49" ht="11.25"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  <c r="AI4285" s="3"/>
      <c r="AJ4285" s="3"/>
      <c r="AK4285" s="3"/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</row>
    <row r="4286" spans="24:49" ht="11.25"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  <c r="AI4286" s="3"/>
      <c r="AJ4286" s="3"/>
      <c r="AK4286" s="3"/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</row>
    <row r="4287" spans="24:49" ht="11.25"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  <c r="AI4287" s="3"/>
      <c r="AJ4287" s="3"/>
      <c r="AK4287" s="3"/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</row>
    <row r="4288" spans="24:49" ht="11.25"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  <c r="AI4288" s="3"/>
      <c r="AJ4288" s="3"/>
      <c r="AK4288" s="3"/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</row>
    <row r="4289" spans="24:49" ht="11.25"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  <c r="AI4289" s="3"/>
      <c r="AJ4289" s="3"/>
      <c r="AK4289" s="3"/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</row>
    <row r="4290" spans="24:49" ht="11.25"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  <c r="AI4290" s="3"/>
      <c r="AJ4290" s="3"/>
      <c r="AK4290" s="3"/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</row>
    <row r="4291" spans="24:49" ht="11.25"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  <c r="AI4291" s="3"/>
      <c r="AJ4291" s="3"/>
      <c r="AK4291" s="3"/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</row>
    <row r="4292" spans="24:49" ht="11.25"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  <c r="AI4292" s="3"/>
      <c r="AJ4292" s="3"/>
      <c r="AK4292" s="3"/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</row>
    <row r="4293" spans="24:49" ht="11.25"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  <c r="AK4293" s="3"/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</row>
    <row r="4294" spans="24:49" ht="11.25"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  <c r="AI4294" s="3"/>
      <c r="AJ4294" s="3"/>
      <c r="AK4294" s="3"/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</row>
    <row r="4295" spans="24:49" ht="11.25"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  <c r="AK4295" s="3"/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</row>
    <row r="4296" spans="24:49" ht="11.25"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  <c r="AI4296" s="3"/>
      <c r="AJ4296" s="3"/>
      <c r="AK4296" s="3"/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</row>
    <row r="4297" spans="24:49" ht="11.25"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  <c r="AI4297" s="3"/>
      <c r="AJ4297" s="3"/>
      <c r="AK4297" s="3"/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</row>
    <row r="4298" spans="24:49" ht="11.25"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  <c r="AI4298" s="3"/>
      <c r="AJ4298" s="3"/>
      <c r="AK4298" s="3"/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</row>
    <row r="4299" spans="24:49" ht="11.25"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  <c r="AI4299" s="3"/>
      <c r="AJ4299" s="3"/>
      <c r="AK4299" s="3"/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</row>
    <row r="4300" spans="24:49" ht="11.25"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  <c r="AK4300" s="3"/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</row>
    <row r="4301" spans="24:49" ht="11.25"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  <c r="AI4301" s="3"/>
      <c r="AJ4301" s="3"/>
      <c r="AK4301" s="3"/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</row>
    <row r="4302" spans="24:49" ht="11.25"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  <c r="AI4302" s="3"/>
      <c r="AJ4302" s="3"/>
      <c r="AK4302" s="3"/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</row>
    <row r="4303" spans="24:49" ht="11.25"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  <c r="AI4303" s="3"/>
      <c r="AJ4303" s="3"/>
      <c r="AK4303" s="3"/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zhouji</dc:creator>
  <cp:keywords/>
  <dc:description/>
  <cp:lastModifiedBy>Lenovo User</cp:lastModifiedBy>
  <cp:lastPrinted>2012-06-26T01:32:18Z</cp:lastPrinted>
  <dcterms:created xsi:type="dcterms:W3CDTF">2003-06-27T00:43:05Z</dcterms:created>
  <dcterms:modified xsi:type="dcterms:W3CDTF">2012-07-30T03:58:37Z</dcterms:modified>
  <cp:category/>
  <cp:version/>
  <cp:contentType/>
  <cp:contentStatus/>
</cp:coreProperties>
</file>